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PĆI DIO" sheetId="1" r:id="rId1"/>
    <sheet name="IZMJENE PLANA PRIHODA" sheetId="2" r:id="rId2"/>
    <sheet name="IZMJENE PLANA RASH. I IZDATAKA" sheetId="3" r:id="rId3"/>
  </sheets>
  <definedNames>
    <definedName name="_xlnm.Print_Titles" localSheetId="1">'IZMJENE PLANA PRIHODA'!$1:$1</definedName>
    <definedName name="_xlnm.Print_Area" localSheetId="1">'IZMJENE PLANA PRIHODA'!$A$1:$N$25</definedName>
    <definedName name="_xlnm.Print_Area" localSheetId="0">'OPĆI DIO'!$A$2:$G$23</definedName>
  </definedNames>
  <calcPr fullCalcOnLoad="1"/>
</workbook>
</file>

<file path=xl/sharedStrings.xml><?xml version="1.0" encoding="utf-8"?>
<sst xmlns="http://schemas.openxmlformats.org/spreadsheetml/2006/main" count="261" uniqueCount="168">
  <si>
    <t>PRIHODI POSLOVANJA</t>
  </si>
  <si>
    <t>RASHODI  POSLOVANJA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</si>
  <si>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</si>
  <si>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</si>
  <si>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</si>
  <si>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</si>
  <si>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</si>
  <si>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</si>
  <si>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</si>
  <si>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</si>
  <si>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</si>
  <si>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</si>
  <si>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</si>
  <si>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</si>
  <si>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</si>
  <si>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</si>
  <si>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Ostali rashodi za zaposlene</t>
  </si>
  <si>
    <t>Doprinosi na plaće</t>
  </si>
  <si>
    <t>Materijalni rashodi</t>
  </si>
  <si>
    <t>Naknade troškova zaposlenima</t>
  </si>
  <si>
    <t>Rashodi za usluge</t>
  </si>
  <si>
    <t>Ostali financijski rashodi</t>
  </si>
  <si>
    <t>Postrojenja i oprema</t>
  </si>
  <si>
    <t>OPĆI DIO</t>
  </si>
  <si>
    <t>PRIHODI UKUPNO</t>
  </si>
  <si>
    <t>RASHODI UKUPNO</t>
  </si>
  <si>
    <t>Tabela 2.</t>
  </si>
  <si>
    <t>PLAN: RASHODI I IZDACI</t>
  </si>
  <si>
    <t>Račun rashoda/izdataka</t>
  </si>
  <si>
    <t>Naziv računa</t>
  </si>
  <si>
    <t>Plaće</t>
  </si>
  <si>
    <t xml:space="preserve">Plaće </t>
  </si>
  <si>
    <t xml:space="preserve">Rashodi za materijal i energiju </t>
  </si>
  <si>
    <t>Naknada trošk.os.izvan rad.odn.</t>
  </si>
  <si>
    <t>Ostali nespom. rashodi posl.</t>
  </si>
  <si>
    <t>Financijski rashodi</t>
  </si>
  <si>
    <t>Naknade građanima i kućanstvima</t>
  </si>
  <si>
    <t>Ostali rashodi</t>
  </si>
  <si>
    <t>Tekuće donacije</t>
  </si>
  <si>
    <t>Rashodi za nabavu proizvdedene dugotrajne imovine</t>
  </si>
  <si>
    <t>Građevinski objekti</t>
  </si>
  <si>
    <t>Knjige, umjetnička djela</t>
  </si>
  <si>
    <t>Višegodišnji nasadi i osnovno st</t>
  </si>
  <si>
    <t>UKUPNO AKTIVNOST</t>
  </si>
  <si>
    <t>Datum:</t>
  </si>
  <si>
    <t>M.P.</t>
  </si>
  <si>
    <t>Izradili:</t>
  </si>
  <si>
    <t>Jadranka Svenšek, mag.oec.</t>
  </si>
  <si>
    <t>Renato Vinko, mag.ing.</t>
  </si>
  <si>
    <t>Ostale naknade građanima i kućan.</t>
  </si>
  <si>
    <t>Plaća za redovni rad</t>
  </si>
  <si>
    <t>Plaća za prekovremeni rad</t>
  </si>
  <si>
    <t>Plaća za posebne uvjete</t>
  </si>
  <si>
    <t>Doprinos za obvezno zdr.osig.</t>
  </si>
  <si>
    <t>Poseban dopr.za nezapošlj.inv.</t>
  </si>
  <si>
    <t>Službena putovanja</t>
  </si>
  <si>
    <t>Naknade za prijevoz</t>
  </si>
  <si>
    <t>Stručno usavršavanje zaposč-</t>
  </si>
  <si>
    <t>Ostale naknade trošk.zaposl.</t>
  </si>
  <si>
    <t>Uredski materijal i ostal.mat.</t>
  </si>
  <si>
    <t>Matrijal i sirovine</t>
  </si>
  <si>
    <t>Energija</t>
  </si>
  <si>
    <t>Mat. I dijel.za tekuće i inv.održ.</t>
  </si>
  <si>
    <t>Sitni inventar</t>
  </si>
  <si>
    <t>Službena, radna i zašt.odjeća</t>
  </si>
  <si>
    <t>Usluge telefona, pošte i prijev.</t>
  </si>
  <si>
    <t>Usluge tek.i inv.održav.</t>
  </si>
  <si>
    <t>Usluge promidžbe i inf.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</si>
  <si>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</si>
  <si>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</si>
  <si>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</si>
  <si>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</si>
  <si>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</si>
  <si>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</si>
  <si>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</si>
  <si>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</si>
  <si>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</si>
  <si>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</si>
  <si>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Bankarske usluge i pl.promet</t>
  </si>
  <si>
    <t>Uredska oprema i namještaj</t>
  </si>
  <si>
    <t>Instrumenti, uređaji, strojevi</t>
  </si>
  <si>
    <t>Uređaji, strojevi i oprema</t>
  </si>
  <si>
    <t xml:space="preserve">Knjige </t>
  </si>
  <si>
    <t xml:space="preserve"> </t>
  </si>
  <si>
    <t>Otplata zajmova (leasing)</t>
  </si>
  <si>
    <t xml:space="preserve">  </t>
  </si>
  <si>
    <t>PRIHODI OD PRODAJE NEFINANCIJSKE IMOVINE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</si>
  <si>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</si>
  <si>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</si>
  <si>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</si>
  <si>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</si>
  <si>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</si>
  <si>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A101001 </t>
  </si>
  <si>
    <t>Redovni program srednjoškolsko obrazovanje</t>
  </si>
  <si>
    <t>RAZDJEL:001 GOSPODARSKA ŠKOLA ČAKOVEC</t>
  </si>
  <si>
    <t>GLAVA:  GOSPODARSKA ŠKOLA ČAKOVEC</t>
  </si>
  <si>
    <t>PROGRAM</t>
  </si>
  <si>
    <t>1010 srednoškolsko obrazovanje</t>
  </si>
  <si>
    <t>Funk. Klasifikacija; Srednjoškolsko obrazovanje</t>
  </si>
  <si>
    <t xml:space="preserve">A101002 </t>
  </si>
  <si>
    <t xml:space="preserve">A101003 </t>
  </si>
  <si>
    <t>Program Školshe sheme za voće</t>
  </si>
  <si>
    <t>Program natjecanja i smotre</t>
  </si>
  <si>
    <t>Prijevozna sredstva (prikolica)</t>
  </si>
  <si>
    <t>SVEUKUPNO</t>
  </si>
  <si>
    <t>Prihodi od nefinancijske imovine i nadoknade štete s osnova osiguranja</t>
  </si>
  <si>
    <t xml:space="preserve">A101004 </t>
  </si>
  <si>
    <t xml:space="preserve">A101005 </t>
  </si>
  <si>
    <t>Program PROJEKTI EU</t>
  </si>
  <si>
    <t>922  VIŠAK  PRIHODA</t>
  </si>
  <si>
    <t>Prihodi od nefinancijske imovine i nadoknade šteta s osnova osiguranja</t>
  </si>
  <si>
    <t>922-višak prihoda izmjene i dopune</t>
  </si>
  <si>
    <t>Prihodi od nefinancisjke iovine i nadoknade štete-izmjene i dopune 2018.</t>
  </si>
  <si>
    <t>Dodatna ulaganja na građ.obj.</t>
  </si>
  <si>
    <t>Troškovi sudskih postupaka</t>
  </si>
  <si>
    <t>negativne tečajne razlike</t>
  </si>
  <si>
    <t>zatezne kamate iz posl.odnosa</t>
  </si>
  <si>
    <t>Nematerijalna imovina (licenca)</t>
  </si>
  <si>
    <t>Tekuće donacije zakladama</t>
  </si>
  <si>
    <t>Tekuće pomoći tem. prijenosa EU sred.</t>
  </si>
  <si>
    <t>Pomoći temeljem prijeosa EU sred.</t>
  </si>
  <si>
    <t>dodatna ulaganja na građ.obj.</t>
  </si>
  <si>
    <t>Izmjene vlastiti prihodi</t>
  </si>
  <si>
    <t>Izmjene-Prihodi za posebne namjene</t>
  </si>
  <si>
    <t>Izmjene-Pomoći</t>
  </si>
  <si>
    <t>Izmjene- donacije</t>
  </si>
  <si>
    <t xml:space="preserve"> IZMJENE PLANA RASHODA I IZDATAKA-RAZRADA NA 3.-RAZINI</t>
  </si>
  <si>
    <t>Program Škola jednakih mogućnosti</t>
  </si>
  <si>
    <t>Predsjednik Školskog odbora:</t>
  </si>
  <si>
    <t>Elvis Novak, dipl.ing.</t>
  </si>
  <si>
    <t>IZMJENE PLANA PRIHODA I PRIMITAKA-3. razina konta</t>
  </si>
  <si>
    <t>Prijedlog  Plana 2019.</t>
  </si>
  <si>
    <t>IZMJENE I DOPUNE 2019.</t>
  </si>
  <si>
    <t>vlastiti prihodi-izmjene i dopune 2019.</t>
  </si>
  <si>
    <t>Prihodi za posebne namjene-izmjene i dopune 2019.</t>
  </si>
  <si>
    <t>Pomoći-izmjene i dopune 2019.</t>
  </si>
  <si>
    <t>donacije-izmjene i  dopune 2019.</t>
  </si>
  <si>
    <t>Kazne, penali, naknade štete</t>
  </si>
  <si>
    <t>DUGOTRAJNA IMOVINA</t>
  </si>
  <si>
    <t>Usluga telef.,pošte i prijevoza</t>
  </si>
  <si>
    <t>Program Energetska obnova zgrade</t>
  </si>
  <si>
    <t>Rasdi za dodatna ulaganja</t>
  </si>
  <si>
    <t>Dodatna ulaganja na građ.ob.</t>
  </si>
  <si>
    <t>Rashodi za materijal i usluge</t>
  </si>
  <si>
    <t>Uredski materijal</t>
  </si>
  <si>
    <t>Intelektualne i osobne usl.</t>
  </si>
  <si>
    <t>Ostali nespomenuti rashodi</t>
  </si>
  <si>
    <t>Ostali nespomenuti rashodi posl</t>
  </si>
  <si>
    <t xml:space="preserve">A101006 </t>
  </si>
  <si>
    <t>Tekući prijenosi između pror.kor.</t>
  </si>
  <si>
    <t>višegodišnji nasadi i osn.stado</t>
  </si>
  <si>
    <t>2019.</t>
  </si>
  <si>
    <t>Ukupno prihodi i primici za 2019.</t>
  </si>
  <si>
    <t>Izmjene-prihodi od nefinancijske imovine i s osnova šteta osiguranja</t>
  </si>
  <si>
    <t>Negativne tečajne razlike</t>
  </si>
  <si>
    <t>Ukupno raspoloživo za 2019.g. (prihodi + višak)</t>
  </si>
  <si>
    <t>20.12.2019.</t>
  </si>
  <si>
    <t>KLASA: 402-01/19-01/45</t>
  </si>
  <si>
    <t>URBROJ:2109-60-03-19-3</t>
  </si>
  <si>
    <t xml:space="preserve">IZMJENE FINANCIJSKOG PLANA (proračunski korisnik) ZA 2019. </t>
  </si>
  <si>
    <t>Prijedlog plana 
za 2019.</t>
  </si>
  <si>
    <t>Izmjene i dopune financijskog plana za 2019. godinu</t>
  </si>
  <si>
    <t>izmjena plana
za 2019.</t>
  </si>
  <si>
    <t>Projekcija plana
za 2020.</t>
  </si>
  <si>
    <t>prihodi i primici-DECENTRALIZIRANA SREDSTVA</t>
  </si>
  <si>
    <t>Izmjene - prihodi i primici-decentralizirana sredstva</t>
  </si>
  <si>
    <t>prihodi i primici-decentralizirana sredstva</t>
  </si>
  <si>
    <t>prihodi i primici-izmjene i dopune 2019.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</si>
</sst>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kn&quot;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206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1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3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3" fontId="21" fillId="0" borderId="2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3" fontId="25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30" fillId="0" borderId="21" xfId="0" applyFont="1" applyBorder="1" applyAlignment="1" quotePrefix="1">
      <alignment horizontal="left" wrapText="1"/>
    </xf>
    <xf numFmtId="0" fontId="30" fillId="0" borderId="22" xfId="0" applyFont="1" applyBorder="1" applyAlignment="1" quotePrefix="1">
      <alignment horizontal="left" wrapText="1"/>
    </xf>
    <xf numFmtId="0" fontId="30" fillId="0" borderId="22" xfId="0" applyFont="1" applyBorder="1" applyAlignment="1" quotePrefix="1">
      <alignment horizontal="center" wrapText="1"/>
    </xf>
    <xf numFmtId="0" fontId="30" fillId="0" borderId="22" xfId="0" applyNumberFormat="1" applyFont="1" applyFill="1" applyBorder="1" applyAlignment="1" applyProtection="1" quotePrefix="1">
      <alignment horizontal="left"/>
      <protection/>
    </xf>
    <xf numFmtId="0" fontId="26" fillId="0" borderId="23" xfId="0" applyNumberFormat="1" applyFont="1" applyFill="1" applyBorder="1" applyAlignment="1" applyProtection="1">
      <alignment horizontal="center" wrapText="1"/>
      <protection/>
    </xf>
    <xf numFmtId="0" fontId="26" fillId="0" borderId="24" xfId="0" applyFont="1" applyBorder="1" applyAlignment="1">
      <alignment horizontal="center" vertical="center" wrapText="1"/>
    </xf>
    <xf numFmtId="3" fontId="30" fillId="0" borderId="23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right" vertical="center" wrapText="1"/>
      <protection/>
    </xf>
    <xf numFmtId="3" fontId="36" fillId="0" borderId="0" xfId="89" applyNumberFormat="1" applyFont="1" applyBorder="1">
      <alignment/>
      <protection/>
    </xf>
    <xf numFmtId="3" fontId="37" fillId="0" borderId="23" xfId="89" applyNumberFormat="1" applyFont="1" applyBorder="1">
      <alignment/>
      <protection/>
    </xf>
    <xf numFmtId="3" fontId="37" fillId="0" borderId="0" xfId="89" applyNumberFormat="1" applyFont="1" applyBorder="1">
      <alignment/>
      <protection/>
    </xf>
    <xf numFmtId="0" fontId="37" fillId="0" borderId="25" xfId="89" applyNumberFormat="1" applyFont="1" applyBorder="1" applyAlignment="1">
      <alignment horizontal="center"/>
      <protection/>
    </xf>
    <xf numFmtId="0" fontId="37" fillId="0" borderId="23" xfId="89" applyNumberFormat="1" applyFont="1" applyFill="1" applyBorder="1" applyAlignment="1">
      <alignment horizontal="center" vertical="center"/>
      <protection/>
    </xf>
    <xf numFmtId="3" fontId="37" fillId="0" borderId="23" xfId="89" applyNumberFormat="1" applyFont="1" applyFill="1" applyBorder="1" applyAlignment="1" quotePrefix="1">
      <alignment horizontal="center" vertical="center" wrapText="1"/>
      <protection/>
    </xf>
    <xf numFmtId="0" fontId="37" fillId="0" borderId="23" xfId="89" applyNumberFormat="1" applyFont="1" applyFill="1" applyBorder="1" applyAlignment="1" quotePrefix="1">
      <alignment horizontal="center" vertical="center" wrapText="1"/>
      <protection/>
    </xf>
    <xf numFmtId="0" fontId="37" fillId="0" borderId="23" xfId="89" applyNumberFormat="1" applyFont="1" applyFill="1" applyBorder="1" applyAlignment="1">
      <alignment horizontal="center" vertical="center" wrapText="1"/>
      <protection/>
    </xf>
    <xf numFmtId="0" fontId="37" fillId="0" borderId="23" xfId="89" applyNumberFormat="1" applyFont="1" applyBorder="1" applyAlignment="1">
      <alignment horizontal="center"/>
      <protection/>
    </xf>
    <xf numFmtId="0" fontId="36" fillId="0" borderId="23" xfId="89" applyNumberFormat="1" applyFont="1" applyBorder="1" applyAlignment="1">
      <alignment horizontal="center"/>
      <protection/>
    </xf>
    <xf numFmtId="0" fontId="36" fillId="0" borderId="23" xfId="89" applyNumberFormat="1" applyFont="1" applyBorder="1">
      <alignment/>
      <protection/>
    </xf>
    <xf numFmtId="0" fontId="37" fillId="0" borderId="23" xfId="89" applyNumberFormat="1" applyFont="1" applyBorder="1" applyAlignment="1">
      <alignment horizontal="left"/>
      <protection/>
    </xf>
    <xf numFmtId="0" fontId="37" fillId="0" borderId="23" xfId="89" applyNumberFormat="1" applyFont="1" applyBorder="1">
      <alignment/>
      <protection/>
    </xf>
    <xf numFmtId="0" fontId="36" fillId="0" borderId="0" xfId="89" applyNumberFormat="1" applyFont="1" applyBorder="1">
      <alignment/>
      <protection/>
    </xf>
    <xf numFmtId="3" fontId="36" fillId="0" borderId="0" xfId="89" applyNumberFormat="1" applyFont="1" applyBorder="1" applyAlignment="1">
      <alignment wrapText="1"/>
      <protection/>
    </xf>
    <xf numFmtId="0" fontId="36" fillId="0" borderId="0" xfId="89" applyNumberFormat="1" applyFont="1" applyBorder="1" applyAlignment="1">
      <alignment horizontal="center"/>
      <protection/>
    </xf>
    <xf numFmtId="0" fontId="36" fillId="0" borderId="0" xfId="87" applyNumberFormat="1" applyFont="1" applyBorder="1">
      <alignment/>
      <protection/>
    </xf>
    <xf numFmtId="3" fontId="36" fillId="0" borderId="0" xfId="87" applyNumberFormat="1" applyFont="1" applyBorder="1">
      <alignment/>
      <protection/>
    </xf>
    <xf numFmtId="0" fontId="22" fillId="0" borderId="0" xfId="87" applyFont="1" applyAlignment="1">
      <alignment/>
      <protection/>
    </xf>
    <xf numFmtId="0" fontId="37" fillId="0" borderId="0" xfId="87" applyNumberFormat="1" applyFont="1" applyBorder="1" applyAlignment="1">
      <alignment horizontal="center"/>
      <protection/>
    </xf>
    <xf numFmtId="0" fontId="39" fillId="0" borderId="23" xfId="89" applyNumberFormat="1" applyFont="1" applyBorder="1">
      <alignment/>
      <protection/>
    </xf>
    <xf numFmtId="0" fontId="38" fillId="0" borderId="23" xfId="89" applyNumberFormat="1" applyFont="1" applyBorder="1">
      <alignment/>
      <protection/>
    </xf>
    <xf numFmtId="0" fontId="38" fillId="0" borderId="23" xfId="89" applyNumberFormat="1" applyFont="1" applyBorder="1" applyAlignment="1">
      <alignment wrapText="1"/>
      <protection/>
    </xf>
    <xf numFmtId="3" fontId="37" fillId="0" borderId="21" xfId="89" applyNumberFormat="1" applyFont="1" applyFill="1" applyBorder="1" applyAlignment="1">
      <alignment wrapText="1"/>
      <protection/>
    </xf>
    <xf numFmtId="3" fontId="37" fillId="0" borderId="23" xfId="89" applyNumberFormat="1" applyFont="1" applyBorder="1">
      <alignment/>
      <protection/>
    </xf>
    <xf numFmtId="0" fontId="37" fillId="0" borderId="23" xfId="89" applyNumberFormat="1" applyFont="1" applyBorder="1" applyAlignment="1">
      <alignment horizontal="center"/>
      <protection/>
    </xf>
    <xf numFmtId="0" fontId="37" fillId="0" borderId="23" xfId="89" applyNumberFormat="1" applyFont="1" applyBorder="1">
      <alignment/>
      <protection/>
    </xf>
    <xf numFmtId="1" fontId="22" fillId="49" borderId="26" xfId="0" applyNumberFormat="1" applyFont="1" applyFill="1" applyBorder="1" applyAlignment="1">
      <alignment horizontal="right" vertical="top" wrapText="1"/>
    </xf>
    <xf numFmtId="1" fontId="22" fillId="49" borderId="27" xfId="0" applyNumberFormat="1" applyFont="1" applyFill="1" applyBorder="1" applyAlignment="1">
      <alignment horizontal="left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left" wrapText="1"/>
    </xf>
    <xf numFmtId="1" fontId="21" fillId="49" borderId="29" xfId="0" applyNumberFormat="1" applyFont="1" applyFill="1" applyBorder="1" applyAlignment="1">
      <alignment horizontal="left" wrapText="1"/>
    </xf>
    <xf numFmtId="1" fontId="21" fillId="49" borderId="30" xfId="0" applyNumberFormat="1" applyFont="1" applyFill="1" applyBorder="1" applyAlignment="1">
      <alignment horizontal="left" wrapText="1"/>
    </xf>
    <xf numFmtId="3" fontId="21" fillId="0" borderId="28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/>
    </xf>
    <xf numFmtId="3" fontId="37" fillId="50" borderId="23" xfId="89" applyNumberFormat="1" applyFont="1" applyFill="1" applyBorder="1">
      <alignment/>
      <protection/>
    </xf>
    <xf numFmtId="3" fontId="36" fillId="50" borderId="23" xfId="89" applyNumberFormat="1" applyFont="1" applyFill="1" applyBorder="1">
      <alignment/>
      <protection/>
    </xf>
    <xf numFmtId="3" fontId="37" fillId="50" borderId="23" xfId="89" applyNumberFormat="1" applyFont="1" applyFill="1" applyBorder="1">
      <alignment/>
      <protection/>
    </xf>
    <xf numFmtId="1" fontId="21" fillId="49" borderId="32" xfId="0" applyNumberFormat="1" applyFont="1" applyFill="1" applyBorder="1" applyAlignment="1">
      <alignment horizontal="left" wrapText="1"/>
    </xf>
    <xf numFmtId="1" fontId="42" fillId="0" borderId="29" xfId="0" applyNumberFormat="1" applyFont="1" applyBorder="1" applyAlignment="1">
      <alignment horizontal="right" wrapText="1"/>
    </xf>
    <xf numFmtId="3" fontId="22" fillId="0" borderId="33" xfId="0" applyNumberFormat="1" applyFont="1" applyBorder="1" applyAlignment="1">
      <alignment vertical="center" wrapText="1"/>
    </xf>
    <xf numFmtId="3" fontId="21" fillId="0" borderId="33" xfId="0" applyNumberFormat="1" applyFont="1" applyBorder="1" applyAlignment="1">
      <alignment vertical="center" wrapText="1"/>
    </xf>
    <xf numFmtId="3" fontId="22" fillId="0" borderId="30" xfId="0" applyNumberFormat="1" applyFont="1" applyBorder="1" applyAlignment="1">
      <alignment vertical="center" wrapText="1"/>
    </xf>
    <xf numFmtId="3" fontId="21" fillId="0" borderId="34" xfId="0" applyNumberFormat="1" applyFont="1" applyBorder="1" applyAlignment="1">
      <alignment vertical="center" wrapText="1"/>
    </xf>
    <xf numFmtId="3" fontId="21" fillId="0" borderId="28" xfId="0" applyNumberFormat="1" applyFont="1" applyBorder="1" applyAlignment="1">
      <alignment vertical="center" wrapText="1"/>
    </xf>
    <xf numFmtId="0" fontId="36" fillId="0" borderId="23" xfId="89" applyNumberFormat="1" applyFont="1" applyBorder="1" applyAlignment="1">
      <alignment horizontal="center"/>
      <protection/>
    </xf>
    <xf numFmtId="3" fontId="36" fillId="0" borderId="23" xfId="89" applyNumberFormat="1" applyFont="1" applyBorder="1">
      <alignment/>
      <protection/>
    </xf>
    <xf numFmtId="3" fontId="36" fillId="50" borderId="23" xfId="89" applyNumberFormat="1" applyFont="1" applyFill="1" applyBorder="1">
      <alignment/>
      <protection/>
    </xf>
    <xf numFmtId="0" fontId="36" fillId="0" borderId="23" xfId="89" applyNumberFormat="1" applyFont="1" applyBorder="1" applyAlignment="1">
      <alignment horizontal="left"/>
      <protection/>
    </xf>
    <xf numFmtId="0" fontId="36" fillId="0" borderId="23" xfId="89" applyNumberFormat="1" applyFont="1" applyBorder="1">
      <alignment/>
      <protection/>
    </xf>
    <xf numFmtId="0" fontId="37" fillId="0" borderId="23" xfId="89" applyNumberFormat="1" applyFont="1" applyBorder="1" applyAlignment="1">
      <alignment horizontal="left"/>
      <protection/>
    </xf>
    <xf numFmtId="3" fontId="36" fillId="50" borderId="21" xfId="89" applyNumberFormat="1" applyFont="1" applyFill="1" applyBorder="1" applyAlignment="1">
      <alignment wrapText="1"/>
      <protection/>
    </xf>
    <xf numFmtId="0" fontId="38" fillId="0" borderId="23" xfId="89" applyNumberFormat="1" applyFont="1" applyBorder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3" fontId="30" fillId="7" borderId="23" xfId="0" applyNumberFormat="1" applyFont="1" applyFill="1" applyBorder="1" applyAlignment="1">
      <alignment horizontal="right"/>
    </xf>
    <xf numFmtId="3" fontId="30" fillId="0" borderId="23" xfId="0" applyNumberFormat="1" applyFont="1" applyFill="1" applyBorder="1" applyAlignment="1">
      <alignment horizontal="right"/>
    </xf>
    <xf numFmtId="0" fontId="33" fillId="7" borderId="21" xfId="0" applyFont="1" applyFill="1" applyBorder="1" applyAlignment="1">
      <alignment horizontal="left"/>
    </xf>
    <xf numFmtId="0" fontId="21" fillId="7" borderId="22" xfId="0" applyNumberFormat="1" applyFont="1" applyFill="1" applyBorder="1" applyAlignment="1" applyProtection="1">
      <alignment/>
      <protection/>
    </xf>
    <xf numFmtId="3" fontId="30" fillId="7" borderId="23" xfId="0" applyNumberFormat="1" applyFont="1" applyFill="1" applyBorder="1" applyAlignment="1" applyProtection="1">
      <alignment horizontal="right" wrapText="1"/>
      <protection/>
    </xf>
    <xf numFmtId="3" fontId="30" fillId="51" borderId="21" xfId="0" applyNumberFormat="1" applyFont="1" applyFill="1" applyBorder="1" applyAlignment="1" quotePrefix="1">
      <alignment horizontal="right"/>
    </xf>
    <xf numFmtId="3" fontId="30" fillId="7" borderId="21" xfId="0" applyNumberFormat="1" applyFont="1" applyFill="1" applyBorder="1" applyAlignment="1" quotePrefix="1">
      <alignment horizontal="right"/>
    </xf>
    <xf numFmtId="0" fontId="38" fillId="50" borderId="0" xfId="87" applyNumberFormat="1" applyFont="1" applyFill="1" applyBorder="1" applyAlignment="1">
      <alignment horizontal="left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7" fillId="0" borderId="25" xfId="89" applyNumberFormat="1" applyFont="1" applyBorder="1" applyAlignment="1">
      <alignment/>
      <protection/>
    </xf>
    <xf numFmtId="0" fontId="37" fillId="0" borderId="0" xfId="89" applyNumberFormat="1" applyFont="1" applyBorder="1">
      <alignment/>
      <protection/>
    </xf>
    <xf numFmtId="3" fontId="37" fillId="50" borderId="0" xfId="89" applyNumberFormat="1" applyFont="1" applyFill="1" applyBorder="1">
      <alignment/>
      <protection/>
    </xf>
    <xf numFmtId="0" fontId="26" fillId="0" borderId="0" xfId="0" applyFont="1" applyBorder="1" applyAlignment="1">
      <alignment horizontal="right" vertical="center" wrapText="1"/>
    </xf>
    <xf numFmtId="0" fontId="36" fillId="0" borderId="25" xfId="89" applyNumberFormat="1" applyFont="1" applyBorder="1" applyAlignment="1">
      <alignment horizontal="center"/>
      <protection/>
    </xf>
    <xf numFmtId="0" fontId="36" fillId="0" borderId="25" xfId="89" applyNumberFormat="1" applyFont="1" applyBorder="1">
      <alignment/>
      <protection/>
    </xf>
    <xf numFmtId="3" fontId="37" fillId="0" borderId="25" xfId="89" applyNumberFormat="1" applyFont="1" applyBorder="1">
      <alignment/>
      <protection/>
    </xf>
    <xf numFmtId="3" fontId="36" fillId="50" borderId="0" xfId="89" applyNumberFormat="1" applyFont="1" applyFill="1" applyBorder="1">
      <alignment/>
      <protection/>
    </xf>
    <xf numFmtId="3" fontId="37" fillId="50" borderId="21" xfId="89" applyNumberFormat="1" applyFont="1" applyFill="1" applyBorder="1">
      <alignment/>
      <protection/>
    </xf>
    <xf numFmtId="0" fontId="37" fillId="0" borderId="0" xfId="89" applyNumberFormat="1" applyFont="1" applyBorder="1" applyAlignment="1">
      <alignment horizontal="center"/>
      <protection/>
    </xf>
    <xf numFmtId="0" fontId="37" fillId="0" borderId="0" xfId="89" applyNumberFormat="1" applyFont="1" applyBorder="1" applyAlignment="1">
      <alignment horizontal="left"/>
      <protection/>
    </xf>
    <xf numFmtId="0" fontId="36" fillId="0" borderId="0" xfId="89" applyNumberFormat="1" applyFont="1" applyBorder="1" applyAlignment="1">
      <alignment horizontal="center"/>
      <protection/>
    </xf>
    <xf numFmtId="0" fontId="36" fillId="0" borderId="0" xfId="89" applyNumberFormat="1" applyFont="1" applyBorder="1" applyAlignment="1">
      <alignment horizontal="left"/>
      <protection/>
    </xf>
    <xf numFmtId="3" fontId="36" fillId="0" borderId="0" xfId="89" applyNumberFormat="1" applyFont="1" applyBorder="1">
      <alignment/>
      <protection/>
    </xf>
    <xf numFmtId="3" fontId="36" fillId="50" borderId="0" xfId="89" applyNumberFormat="1" applyFont="1" applyFill="1" applyBorder="1">
      <alignment/>
      <protection/>
    </xf>
    <xf numFmtId="0" fontId="23" fillId="50" borderId="0" xfId="0" applyNumberFormat="1" applyFont="1" applyFill="1" applyBorder="1" applyAlignment="1" applyProtection="1">
      <alignment/>
      <protection/>
    </xf>
    <xf numFmtId="0" fontId="25" fillId="50" borderId="0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 horizontal="center" vertical="center"/>
      <protection/>
    </xf>
    <xf numFmtId="0" fontId="37" fillId="50" borderId="25" xfId="89" applyNumberFormat="1" applyFont="1" applyFill="1" applyBorder="1" applyAlignment="1">
      <alignment/>
      <protection/>
    </xf>
    <xf numFmtId="0" fontId="37" fillId="50" borderId="25" xfId="89" applyNumberFormat="1" applyFont="1" applyFill="1" applyBorder="1" applyAlignment="1">
      <alignment horizontal="center" wrapText="1"/>
      <protection/>
    </xf>
    <xf numFmtId="3" fontId="36" fillId="50" borderId="21" xfId="89" applyNumberFormat="1" applyFont="1" applyFill="1" applyBorder="1">
      <alignment/>
      <protection/>
    </xf>
    <xf numFmtId="3" fontId="36" fillId="50" borderId="21" xfId="89" applyNumberFormat="1" applyFont="1" applyFill="1" applyBorder="1" applyAlignment="1">
      <alignment/>
      <protection/>
    </xf>
    <xf numFmtId="3" fontId="37" fillId="50" borderId="21" xfId="89" applyNumberFormat="1" applyFont="1" applyFill="1" applyBorder="1" applyAlignment="1">
      <alignment wrapText="1"/>
      <protection/>
    </xf>
    <xf numFmtId="3" fontId="37" fillId="50" borderId="23" xfId="89" applyNumberFormat="1" applyFont="1" applyFill="1" applyBorder="1" applyAlignment="1">
      <alignment wrapText="1"/>
      <protection/>
    </xf>
    <xf numFmtId="3" fontId="36" fillId="50" borderId="21" xfId="89" applyNumberFormat="1" applyFont="1" applyFill="1" applyBorder="1" applyAlignment="1">
      <alignment wrapText="1"/>
      <protection/>
    </xf>
    <xf numFmtId="3" fontId="25" fillId="50" borderId="0" xfId="0" applyNumberFormat="1" applyFont="1" applyFill="1" applyBorder="1" applyAlignment="1" applyProtection="1">
      <alignment/>
      <protection/>
    </xf>
    <xf numFmtId="3" fontId="37" fillId="50" borderId="21" xfId="89" applyNumberFormat="1" applyFont="1" applyFill="1" applyBorder="1" applyAlignment="1">
      <alignment/>
      <protection/>
    </xf>
    <xf numFmtId="3" fontId="37" fillId="50" borderId="0" xfId="89" applyNumberFormat="1" applyFont="1" applyFill="1" applyBorder="1" applyAlignment="1">
      <alignment/>
      <protection/>
    </xf>
    <xf numFmtId="0" fontId="37" fillId="50" borderId="0" xfId="89" applyNumberFormat="1" applyFont="1" applyFill="1" applyBorder="1" applyAlignment="1">
      <alignment horizontal="left"/>
      <protection/>
    </xf>
    <xf numFmtId="3" fontId="37" fillId="50" borderId="21" xfId="89" applyNumberFormat="1" applyFont="1" applyFill="1" applyBorder="1" applyAlignment="1">
      <alignment/>
      <protection/>
    </xf>
    <xf numFmtId="3" fontId="36" fillId="50" borderId="25" xfId="89" applyNumberFormat="1" applyFont="1" applyFill="1" applyBorder="1" applyAlignment="1">
      <alignment wrapText="1"/>
      <protection/>
    </xf>
    <xf numFmtId="3" fontId="36" fillId="50" borderId="0" xfId="89" applyNumberFormat="1" applyFont="1" applyFill="1" applyBorder="1" applyAlignment="1">
      <alignment wrapText="1"/>
      <protection/>
    </xf>
    <xf numFmtId="3" fontId="36" fillId="50" borderId="0" xfId="87" applyNumberFormat="1" applyFont="1" applyFill="1" applyBorder="1" applyAlignment="1">
      <alignment wrapText="1"/>
      <protection/>
    </xf>
    <xf numFmtId="3" fontId="36" fillId="50" borderId="0" xfId="87" applyNumberFormat="1" applyFont="1" applyFill="1" applyBorder="1">
      <alignment/>
      <protection/>
    </xf>
    <xf numFmtId="3" fontId="37" fillId="50" borderId="0" xfId="87" applyNumberFormat="1" applyFont="1" applyFill="1" applyBorder="1">
      <alignment/>
      <protection/>
    </xf>
    <xf numFmtId="3" fontId="36" fillId="50" borderId="0" xfId="89" applyNumberFormat="1" applyFont="1" applyFill="1" applyBorder="1" applyAlignment="1">
      <alignment wrapText="1"/>
      <protection/>
    </xf>
    <xf numFmtId="0" fontId="27" fillId="50" borderId="0" xfId="0" applyNumberFormat="1" applyFont="1" applyFill="1" applyBorder="1" applyAlignment="1" applyProtection="1">
      <alignment horizontal="center" vertical="center"/>
      <protection/>
    </xf>
    <xf numFmtId="0" fontId="45" fillId="50" borderId="0" xfId="0" applyNumberFormat="1" applyFont="1" applyFill="1" applyBorder="1" applyAlignment="1" applyProtection="1">
      <alignment/>
      <protection/>
    </xf>
    <xf numFmtId="0" fontId="46" fillId="50" borderId="0" xfId="0" applyNumberFormat="1" applyFont="1" applyFill="1" applyBorder="1" applyAlignment="1" applyProtection="1">
      <alignment horizontal="center" vertical="center"/>
      <protection/>
    </xf>
    <xf numFmtId="0" fontId="21" fillId="50" borderId="0" xfId="0" applyNumberFormat="1" applyFont="1" applyFill="1" applyBorder="1" applyAlignment="1" applyProtection="1">
      <alignment/>
      <protection/>
    </xf>
    <xf numFmtId="3" fontId="21" fillId="5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Alignment="1">
      <alignment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3" fontId="21" fillId="0" borderId="28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/>
    </xf>
    <xf numFmtId="0" fontId="27" fillId="50" borderId="0" xfId="0" applyNumberFormat="1" applyFont="1" applyFill="1" applyBorder="1" applyAlignment="1" applyProtection="1">
      <alignment horizontal="center" vertical="center"/>
      <protection/>
    </xf>
    <xf numFmtId="3" fontId="37" fillId="50" borderId="0" xfId="87" applyNumberFormat="1" applyFont="1" applyFill="1" applyBorder="1" applyAlignment="1">
      <alignment horizontal="center"/>
      <protection/>
    </xf>
    <xf numFmtId="0" fontId="38" fillId="50" borderId="0" xfId="87" applyNumberFormat="1" applyFont="1" applyFill="1" applyBorder="1" applyAlignment="1">
      <alignment horizontal="left"/>
      <protection/>
    </xf>
    <xf numFmtId="0" fontId="27" fillId="50" borderId="0" xfId="0" applyNumberFormat="1" applyFont="1" applyFill="1" applyBorder="1" applyAlignment="1" applyProtection="1">
      <alignment horizontal="center" vertical="center"/>
      <protection/>
    </xf>
    <xf numFmtId="0" fontId="37" fillId="50" borderId="35" xfId="89" applyNumberFormat="1" applyFont="1" applyFill="1" applyBorder="1" applyAlignment="1">
      <alignment vertical="center" wrapText="1"/>
      <protection/>
    </xf>
    <xf numFmtId="3" fontId="37" fillId="9" borderId="23" xfId="89" applyNumberFormat="1" applyFont="1" applyFill="1" applyBorder="1">
      <alignment/>
      <protection/>
    </xf>
    <xf numFmtId="3" fontId="36" fillId="9" borderId="21" xfId="89" applyNumberFormat="1" applyFont="1" applyFill="1" applyBorder="1">
      <alignment/>
      <protection/>
    </xf>
    <xf numFmtId="3" fontId="37" fillId="9" borderId="23" xfId="89" applyNumberFormat="1" applyFont="1" applyFill="1" applyBorder="1">
      <alignment/>
      <protection/>
    </xf>
    <xf numFmtId="3" fontId="37" fillId="9" borderId="21" xfId="89" applyNumberFormat="1" applyFont="1" applyFill="1" applyBorder="1" applyAlignment="1">
      <alignment wrapText="1"/>
      <protection/>
    </xf>
    <xf numFmtId="3" fontId="37" fillId="9" borderId="21" xfId="89" applyNumberFormat="1" applyFont="1" applyFill="1" applyBorder="1">
      <alignment/>
      <protection/>
    </xf>
    <xf numFmtId="3" fontId="37" fillId="9" borderId="21" xfId="89" applyNumberFormat="1" applyFont="1" applyFill="1" applyBorder="1">
      <alignment/>
      <protection/>
    </xf>
    <xf numFmtId="3" fontId="37" fillId="10" borderId="23" xfId="89" applyNumberFormat="1" applyFont="1" applyFill="1" applyBorder="1">
      <alignment/>
      <protection/>
    </xf>
    <xf numFmtId="3" fontId="37" fillId="10" borderId="23" xfId="89" applyNumberFormat="1" applyFont="1" applyFill="1" applyBorder="1">
      <alignment/>
      <protection/>
    </xf>
    <xf numFmtId="3" fontId="37" fillId="10" borderId="21" xfId="89" applyNumberFormat="1" applyFont="1" applyFill="1" applyBorder="1" applyAlignment="1">
      <alignment wrapText="1"/>
      <protection/>
    </xf>
    <xf numFmtId="3" fontId="37" fillId="11" borderId="23" xfId="89" applyNumberFormat="1" applyFont="1" applyFill="1" applyBorder="1">
      <alignment/>
      <protection/>
    </xf>
    <xf numFmtId="3" fontId="37" fillId="11" borderId="23" xfId="89" applyNumberFormat="1" applyFont="1" applyFill="1" applyBorder="1">
      <alignment/>
      <protection/>
    </xf>
    <xf numFmtId="3" fontId="37" fillId="11" borderId="21" xfId="89" applyNumberFormat="1" applyFont="1" applyFill="1" applyBorder="1" applyAlignment="1">
      <alignment wrapText="1"/>
      <protection/>
    </xf>
    <xf numFmtId="3" fontId="37" fillId="11" borderId="21" xfId="89" applyNumberFormat="1" applyFont="1" applyFill="1" applyBorder="1">
      <alignment/>
      <protection/>
    </xf>
    <xf numFmtId="0" fontId="37" fillId="12" borderId="36" xfId="89" applyNumberFormat="1" applyFont="1" applyFill="1" applyBorder="1" applyAlignment="1">
      <alignment horizontal="center" vertical="center"/>
      <protection/>
    </xf>
    <xf numFmtId="3" fontId="37" fillId="12" borderId="35" xfId="89" applyNumberFormat="1" applyFont="1" applyFill="1" applyBorder="1" applyAlignment="1" quotePrefix="1">
      <alignment horizontal="center" vertical="center" wrapText="1"/>
      <protection/>
    </xf>
    <xf numFmtId="3" fontId="37" fillId="12" borderId="23" xfId="89" applyNumberFormat="1" applyFont="1" applyFill="1" applyBorder="1">
      <alignment/>
      <protection/>
    </xf>
    <xf numFmtId="3" fontId="36" fillId="12" borderId="21" xfId="89" applyNumberFormat="1" applyFont="1" applyFill="1" applyBorder="1">
      <alignment/>
      <protection/>
    </xf>
    <xf numFmtId="3" fontId="37" fillId="12" borderId="23" xfId="89" applyNumberFormat="1" applyFont="1" applyFill="1" applyBorder="1">
      <alignment/>
      <protection/>
    </xf>
    <xf numFmtId="3" fontId="37" fillId="12" borderId="21" xfId="89" applyNumberFormat="1" applyFont="1" applyFill="1" applyBorder="1" applyAlignment="1">
      <alignment wrapText="1"/>
      <protection/>
    </xf>
    <xf numFmtId="3" fontId="37" fillId="12" borderId="21" xfId="89" applyNumberFormat="1" applyFont="1" applyFill="1" applyBorder="1">
      <alignment/>
      <protection/>
    </xf>
    <xf numFmtId="3" fontId="37" fillId="12" borderId="21" xfId="89" applyNumberFormat="1" applyFont="1" applyFill="1" applyBorder="1">
      <alignment/>
      <protection/>
    </xf>
    <xf numFmtId="3" fontId="36" fillId="12" borderId="23" xfId="89" applyNumberFormat="1" applyFont="1" applyFill="1" applyBorder="1">
      <alignment/>
      <protection/>
    </xf>
    <xf numFmtId="0" fontId="37" fillId="9" borderId="35" xfId="89" applyNumberFormat="1" applyFont="1" applyFill="1" applyBorder="1" applyAlignment="1">
      <alignment horizontal="center" vertical="center" wrapText="1"/>
      <protection/>
    </xf>
    <xf numFmtId="3" fontId="36" fillId="9" borderId="21" xfId="89" applyNumberFormat="1" applyFont="1" applyFill="1" applyBorder="1" applyAlignment="1">
      <alignment/>
      <protection/>
    </xf>
    <xf numFmtId="3" fontId="36" fillId="9" borderId="21" xfId="89" applyNumberFormat="1" applyFont="1" applyFill="1" applyBorder="1" applyAlignment="1">
      <alignment wrapText="1"/>
      <protection/>
    </xf>
    <xf numFmtId="3" fontId="36" fillId="9" borderId="21" xfId="89" applyNumberFormat="1" applyFont="1" applyFill="1" applyBorder="1" applyAlignment="1">
      <alignment wrapText="1"/>
      <protection/>
    </xf>
    <xf numFmtId="3" fontId="37" fillId="9" borderId="21" xfId="89" applyNumberFormat="1" applyFont="1" applyFill="1" applyBorder="1" applyAlignment="1">
      <alignment/>
      <protection/>
    </xf>
    <xf numFmtId="3" fontId="37" fillId="9" borderId="21" xfId="89" applyNumberFormat="1" applyFont="1" applyFill="1" applyBorder="1" applyAlignment="1">
      <alignment/>
      <protection/>
    </xf>
    <xf numFmtId="3" fontId="36" fillId="9" borderId="23" xfId="89" applyNumberFormat="1" applyFont="1" applyFill="1" applyBorder="1">
      <alignment/>
      <protection/>
    </xf>
    <xf numFmtId="3" fontId="37" fillId="11" borderId="36" xfId="89" applyNumberFormat="1" applyFont="1" applyFill="1" applyBorder="1" applyAlignment="1">
      <alignment horizontal="center" vertical="center" wrapText="1"/>
      <protection/>
    </xf>
    <xf numFmtId="3" fontId="36" fillId="11" borderId="23" xfId="89" applyNumberFormat="1" applyFont="1" applyFill="1" applyBorder="1">
      <alignment/>
      <protection/>
    </xf>
    <xf numFmtId="3" fontId="36" fillId="11" borderId="23" xfId="89" applyNumberFormat="1" applyFont="1" applyFill="1" applyBorder="1">
      <alignment/>
      <protection/>
    </xf>
    <xf numFmtId="3" fontId="36" fillId="11" borderId="21" xfId="89" applyNumberFormat="1" applyFont="1" applyFill="1" applyBorder="1" applyAlignment="1">
      <alignment wrapText="1"/>
      <protection/>
    </xf>
    <xf numFmtId="3" fontId="36" fillId="11" borderId="21" xfId="89" applyNumberFormat="1" applyFont="1" applyFill="1" applyBorder="1" applyAlignment="1">
      <alignment wrapText="1"/>
      <protection/>
    </xf>
    <xf numFmtId="3" fontId="37" fillId="11" borderId="21" xfId="89" applyNumberFormat="1" applyFont="1" applyFill="1" applyBorder="1" applyAlignment="1">
      <alignment/>
      <protection/>
    </xf>
    <xf numFmtId="3" fontId="37" fillId="10" borderId="36" xfId="89" applyNumberFormat="1" applyFont="1" applyFill="1" applyBorder="1" applyAlignment="1">
      <alignment horizontal="center" vertical="center" wrapText="1"/>
      <protection/>
    </xf>
    <xf numFmtId="3" fontId="37" fillId="10" borderId="35" xfId="89" applyNumberFormat="1" applyFont="1" applyFill="1" applyBorder="1" applyAlignment="1">
      <alignment horizontal="center" vertical="center" wrapText="1"/>
      <protection/>
    </xf>
    <xf numFmtId="3" fontId="36" fillId="10" borderId="23" xfId="89" applyNumberFormat="1" applyFont="1" applyFill="1" applyBorder="1">
      <alignment/>
      <protection/>
    </xf>
    <xf numFmtId="3" fontId="36" fillId="10" borderId="23" xfId="89" applyNumberFormat="1" applyFont="1" applyFill="1" applyBorder="1">
      <alignment/>
      <protection/>
    </xf>
    <xf numFmtId="3" fontId="36" fillId="10" borderId="21" xfId="89" applyNumberFormat="1" applyFont="1" applyFill="1" applyBorder="1" applyAlignment="1">
      <alignment wrapText="1"/>
      <protection/>
    </xf>
    <xf numFmtId="3" fontId="36" fillId="10" borderId="21" xfId="89" applyNumberFormat="1" applyFont="1" applyFill="1" applyBorder="1" applyAlignment="1">
      <alignment wrapText="1"/>
      <protection/>
    </xf>
    <xf numFmtId="3" fontId="37" fillId="10" borderId="21" xfId="89" applyNumberFormat="1" applyFont="1" applyFill="1" applyBorder="1" applyAlignment="1">
      <alignment/>
      <protection/>
    </xf>
    <xf numFmtId="3" fontId="37" fillId="52" borderId="36" xfId="89" applyNumberFormat="1" applyFont="1" applyFill="1" applyBorder="1" applyAlignment="1">
      <alignment horizontal="center" vertical="center" wrapText="1"/>
      <protection/>
    </xf>
    <xf numFmtId="3" fontId="37" fillId="52" borderId="35" xfId="89" applyNumberFormat="1" applyFont="1" applyFill="1" applyBorder="1" applyAlignment="1">
      <alignment horizontal="center" vertical="center" wrapText="1"/>
      <protection/>
    </xf>
    <xf numFmtId="3" fontId="37" fillId="52" borderId="23" xfId="89" applyNumberFormat="1" applyFont="1" applyFill="1" applyBorder="1">
      <alignment/>
      <protection/>
    </xf>
    <xf numFmtId="3" fontId="36" fillId="52" borderId="23" xfId="89" applyNumberFormat="1" applyFont="1" applyFill="1" applyBorder="1">
      <alignment/>
      <protection/>
    </xf>
    <xf numFmtId="3" fontId="37" fillId="52" borderId="23" xfId="89" applyNumberFormat="1" applyFont="1" applyFill="1" applyBorder="1">
      <alignment/>
      <protection/>
    </xf>
    <xf numFmtId="3" fontId="37" fillId="52" borderId="21" xfId="89" applyNumberFormat="1" applyFont="1" applyFill="1" applyBorder="1" applyAlignment="1">
      <alignment wrapText="1"/>
      <protection/>
    </xf>
    <xf numFmtId="3" fontId="36" fillId="52" borderId="23" xfId="89" applyNumberFormat="1" applyFont="1" applyFill="1" applyBorder="1">
      <alignment/>
      <protection/>
    </xf>
    <xf numFmtId="3" fontId="36" fillId="52" borderId="21" xfId="89" applyNumberFormat="1" applyFont="1" applyFill="1" applyBorder="1" applyAlignment="1">
      <alignment wrapText="1"/>
      <protection/>
    </xf>
    <xf numFmtId="3" fontId="36" fillId="52" borderId="21" xfId="89" applyNumberFormat="1" applyFont="1" applyFill="1" applyBorder="1" applyAlignment="1">
      <alignment wrapText="1"/>
      <protection/>
    </xf>
    <xf numFmtId="3" fontId="37" fillId="52" borderId="21" xfId="89" applyNumberFormat="1" applyFont="1" applyFill="1" applyBorder="1" applyAlignment="1">
      <alignment/>
      <protection/>
    </xf>
    <xf numFmtId="3" fontId="37" fillId="9" borderId="36" xfId="89" applyNumberFormat="1" applyFont="1" applyFill="1" applyBorder="1" applyAlignment="1">
      <alignment horizontal="center" vertical="center" wrapText="1"/>
      <protection/>
    </xf>
    <xf numFmtId="3" fontId="37" fillId="9" borderId="35" xfId="89" applyNumberFormat="1" applyFont="1" applyFill="1" applyBorder="1" applyAlignment="1">
      <alignment horizontal="center" vertical="center" wrapText="1"/>
      <protection/>
    </xf>
    <xf numFmtId="3" fontId="36" fillId="9" borderId="23" xfId="89" applyNumberFormat="1" applyFont="1" applyFill="1" applyBorder="1">
      <alignment/>
      <protection/>
    </xf>
    <xf numFmtId="3" fontId="37" fillId="12" borderId="36" xfId="89" applyNumberFormat="1" applyFont="1" applyFill="1" applyBorder="1" applyAlignment="1">
      <alignment horizontal="center" vertical="center" wrapText="1"/>
      <protection/>
    </xf>
    <xf numFmtId="3" fontId="37" fillId="12" borderId="35" xfId="89" applyNumberFormat="1" applyFont="1" applyFill="1" applyBorder="1" applyAlignment="1">
      <alignment horizontal="center" vertical="center" wrapText="1"/>
      <protection/>
    </xf>
    <xf numFmtId="3" fontId="36" fillId="12" borderId="23" xfId="89" applyNumberFormat="1" applyFont="1" applyFill="1" applyBorder="1">
      <alignment/>
      <protection/>
    </xf>
    <xf numFmtId="3" fontId="36" fillId="12" borderId="21" xfId="89" applyNumberFormat="1" applyFont="1" applyFill="1" applyBorder="1" applyAlignment="1">
      <alignment wrapText="1"/>
      <protection/>
    </xf>
    <xf numFmtId="3" fontId="36" fillId="12" borderId="21" xfId="89" applyNumberFormat="1" applyFont="1" applyFill="1" applyBorder="1" applyAlignment="1">
      <alignment wrapText="1"/>
      <protection/>
    </xf>
    <xf numFmtId="3" fontId="37" fillId="12" borderId="21" xfId="89" applyNumberFormat="1" applyFont="1" applyFill="1" applyBorder="1" applyAlignment="1">
      <alignment/>
      <protection/>
    </xf>
    <xf numFmtId="3" fontId="40" fillId="11" borderId="36" xfId="89" applyNumberFormat="1" applyFont="1" applyFill="1" applyBorder="1" applyAlignment="1">
      <alignment horizontal="center" vertical="center" wrapText="1"/>
      <protection/>
    </xf>
    <xf numFmtId="3" fontId="40" fillId="11" borderId="35" xfId="89" applyNumberFormat="1" applyFont="1" applyFill="1" applyBorder="1" applyAlignment="1">
      <alignment horizontal="center" vertical="center" wrapText="1"/>
      <protection/>
    </xf>
    <xf numFmtId="3" fontId="37" fillId="7" borderId="35" xfId="89" applyNumberFormat="1" applyFont="1" applyFill="1" applyBorder="1" applyAlignment="1">
      <alignment horizontal="center" vertical="center" wrapText="1"/>
      <protection/>
    </xf>
    <xf numFmtId="3" fontId="37" fillId="7" borderId="23" xfId="89" applyNumberFormat="1" applyFont="1" applyFill="1" applyBorder="1">
      <alignment/>
      <protection/>
    </xf>
    <xf numFmtId="3" fontId="36" fillId="7" borderId="23" xfId="89" applyNumberFormat="1" applyFont="1" applyFill="1" applyBorder="1">
      <alignment/>
      <protection/>
    </xf>
    <xf numFmtId="3" fontId="37" fillId="7" borderId="23" xfId="89" applyNumberFormat="1" applyFont="1" applyFill="1" applyBorder="1">
      <alignment/>
      <protection/>
    </xf>
    <xf numFmtId="3" fontId="37" fillId="7" borderId="21" xfId="89" applyNumberFormat="1" applyFont="1" applyFill="1" applyBorder="1" applyAlignment="1">
      <alignment wrapText="1"/>
      <protection/>
    </xf>
    <xf numFmtId="3" fontId="37" fillId="0" borderId="21" xfId="89" applyNumberFormat="1" applyFont="1" applyBorder="1">
      <alignment/>
      <protection/>
    </xf>
    <xf numFmtId="3" fontId="37" fillId="7" borderId="21" xfId="89" applyNumberFormat="1" applyFont="1" applyFill="1" applyBorder="1">
      <alignment/>
      <protection/>
    </xf>
    <xf numFmtId="3" fontId="37" fillId="10" borderId="21" xfId="89" applyNumberFormat="1" applyFont="1" applyFill="1" applyBorder="1">
      <alignment/>
      <protection/>
    </xf>
    <xf numFmtId="3" fontId="37" fillId="52" borderId="21" xfId="89" applyNumberFormat="1" applyFont="1" applyFill="1" applyBorder="1">
      <alignment/>
      <protection/>
    </xf>
    <xf numFmtId="3" fontId="72" fillId="9" borderId="23" xfId="89" applyNumberFormat="1" applyFont="1" applyFill="1" applyBorder="1">
      <alignment/>
      <protection/>
    </xf>
    <xf numFmtId="0" fontId="42" fillId="0" borderId="35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3" fontId="22" fillId="0" borderId="38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42" fillId="9" borderId="35" xfId="0" applyFont="1" applyFill="1" applyBorder="1" applyAlignment="1">
      <alignment horizontal="center" vertical="center" wrapText="1"/>
    </xf>
    <xf numFmtId="3" fontId="22" fillId="9" borderId="33" xfId="0" applyNumberFormat="1" applyFont="1" applyFill="1" applyBorder="1" applyAlignment="1">
      <alignment vertical="center" wrapText="1"/>
    </xf>
    <xf numFmtId="3" fontId="21" fillId="9" borderId="28" xfId="0" applyNumberFormat="1" applyFont="1" applyFill="1" applyBorder="1" applyAlignment="1">
      <alignment horizontal="center" vertical="center" wrapText="1"/>
    </xf>
    <xf numFmtId="3" fontId="21" fillId="9" borderId="28" xfId="0" applyNumberFormat="1" applyFont="1" applyFill="1" applyBorder="1" applyAlignment="1">
      <alignment/>
    </xf>
    <xf numFmtId="0" fontId="42" fillId="10" borderId="35" xfId="0" applyFont="1" applyFill="1" applyBorder="1" applyAlignment="1">
      <alignment horizontal="center" vertical="center" wrapText="1"/>
    </xf>
    <xf numFmtId="3" fontId="22" fillId="10" borderId="33" xfId="0" applyNumberFormat="1" applyFont="1" applyFill="1" applyBorder="1" applyAlignment="1">
      <alignment vertical="center" wrapText="1"/>
    </xf>
    <xf numFmtId="3" fontId="21" fillId="10" borderId="28" xfId="0" applyNumberFormat="1" applyFont="1" applyFill="1" applyBorder="1" applyAlignment="1">
      <alignment/>
    </xf>
    <xf numFmtId="0" fontId="42" fillId="11" borderId="35" xfId="0" applyFont="1" applyFill="1" applyBorder="1" applyAlignment="1">
      <alignment horizontal="center" vertical="center" wrapText="1"/>
    </xf>
    <xf numFmtId="3" fontId="21" fillId="11" borderId="28" xfId="0" applyNumberFormat="1" applyFont="1" applyFill="1" applyBorder="1" applyAlignment="1">
      <alignment/>
    </xf>
    <xf numFmtId="3" fontId="21" fillId="9" borderId="20" xfId="0" applyNumberFormat="1" applyFont="1" applyFill="1" applyBorder="1" applyAlignment="1">
      <alignment/>
    </xf>
    <xf numFmtId="3" fontId="21" fillId="11" borderId="33" xfId="0" applyNumberFormat="1" applyFont="1" applyFill="1" applyBorder="1" applyAlignment="1">
      <alignment vertical="center" wrapText="1"/>
    </xf>
    <xf numFmtId="3" fontId="21" fillId="11" borderId="34" xfId="0" applyNumberFormat="1" applyFont="1" applyFill="1" applyBorder="1" applyAlignment="1">
      <alignment vertical="center" wrapText="1"/>
    </xf>
    <xf numFmtId="3" fontId="21" fillId="11" borderId="28" xfId="0" applyNumberFormat="1" applyFont="1" applyFill="1" applyBorder="1" applyAlignment="1">
      <alignment vertical="center" wrapText="1"/>
    </xf>
    <xf numFmtId="3" fontId="21" fillId="11" borderId="20" xfId="0" applyNumberFormat="1" applyFont="1" applyFill="1" applyBorder="1" applyAlignment="1">
      <alignment/>
    </xf>
    <xf numFmtId="3" fontId="21" fillId="10" borderId="28" xfId="0" applyNumberFormat="1" applyFont="1" applyFill="1" applyBorder="1" applyAlignment="1">
      <alignment horizontal="right" wrapText="1"/>
    </xf>
    <xf numFmtId="3" fontId="21" fillId="10" borderId="20" xfId="0" applyNumberFormat="1" applyFont="1" applyFill="1" applyBorder="1" applyAlignment="1">
      <alignment/>
    </xf>
    <xf numFmtId="0" fontId="42" fillId="52" borderId="35" xfId="0" applyFont="1" applyFill="1" applyBorder="1" applyAlignment="1">
      <alignment horizontal="center" vertical="center" wrapText="1"/>
    </xf>
    <xf numFmtId="3" fontId="21" fillId="52" borderId="33" xfId="0" applyNumberFormat="1" applyFont="1" applyFill="1" applyBorder="1" applyAlignment="1">
      <alignment vertical="center" wrapText="1"/>
    </xf>
    <xf numFmtId="3" fontId="21" fillId="52" borderId="34" xfId="0" applyNumberFormat="1" applyFont="1" applyFill="1" applyBorder="1" applyAlignment="1">
      <alignment vertical="center" wrapText="1"/>
    </xf>
    <xf numFmtId="3" fontId="21" fillId="52" borderId="28" xfId="0" applyNumberFormat="1" applyFont="1" applyFill="1" applyBorder="1" applyAlignment="1">
      <alignment vertical="center" wrapText="1"/>
    </xf>
    <xf numFmtId="3" fontId="21" fillId="52" borderId="28" xfId="0" applyNumberFormat="1" applyFont="1" applyFill="1" applyBorder="1" applyAlignment="1">
      <alignment horizontal="center" vertical="center" wrapText="1"/>
    </xf>
    <xf numFmtId="3" fontId="21" fillId="52" borderId="28" xfId="0" applyNumberFormat="1" applyFont="1" applyFill="1" applyBorder="1" applyAlignment="1">
      <alignment/>
    </xf>
    <xf numFmtId="3" fontId="21" fillId="52" borderId="20" xfId="0" applyNumberFormat="1" applyFont="1" applyFill="1" applyBorder="1" applyAlignment="1">
      <alignment/>
    </xf>
    <xf numFmtId="3" fontId="36" fillId="50" borderId="0" xfId="87" applyNumberFormat="1" applyFont="1" applyFill="1" applyBorder="1" applyAlignment="1">
      <alignment horizontal="center"/>
      <protection/>
    </xf>
    <xf numFmtId="3" fontId="37" fillId="50" borderId="0" xfId="87" applyNumberFormat="1" applyFont="1" applyFill="1" applyBorder="1" applyAlignment="1">
      <alignment horizontal="center"/>
      <protection/>
    </xf>
    <xf numFmtId="3" fontId="36" fillId="50" borderId="23" xfId="89" applyNumberFormat="1" applyFont="1" applyFill="1" applyBorder="1" applyAlignment="1">
      <alignment wrapText="1"/>
      <protection/>
    </xf>
    <xf numFmtId="3" fontId="37" fillId="50" borderId="23" xfId="89" applyNumberFormat="1" applyFont="1" applyFill="1" applyBorder="1" applyAlignment="1">
      <alignment/>
      <protection/>
    </xf>
    <xf numFmtId="3" fontId="36" fillId="50" borderId="23" xfId="89" applyNumberFormat="1" applyFont="1" applyFill="1" applyBorder="1" applyAlignment="1">
      <alignment wrapText="1"/>
      <protection/>
    </xf>
    <xf numFmtId="0" fontId="30" fillId="0" borderId="21" xfId="0" applyFont="1" applyBorder="1" applyAlignment="1" quotePrefix="1">
      <alignment horizontal="center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30" fillId="0" borderId="22" xfId="0" applyNumberFormat="1" applyFont="1" applyFill="1" applyBorder="1" applyAlignment="1" applyProtection="1" quotePrefix="1">
      <alignment horizontal="center" vertical="center"/>
      <protection/>
    </xf>
    <xf numFmtId="0" fontId="26" fillId="0" borderId="23" xfId="0" applyNumberFormat="1" applyFont="1" applyFill="1" applyBorder="1" applyAlignment="1" applyProtection="1">
      <alignment horizontal="center" vertical="center" wrapText="1"/>
      <protection/>
    </xf>
    <xf numFmtId="0" fontId="42" fillId="7" borderId="42" xfId="0" applyFont="1" applyFill="1" applyBorder="1" applyAlignment="1">
      <alignment horizontal="center" vertical="center" wrapText="1"/>
    </xf>
    <xf numFmtId="3" fontId="22" fillId="7" borderId="43" xfId="0" applyNumberFormat="1" applyFont="1" applyFill="1" applyBorder="1" applyAlignment="1">
      <alignment vertical="center" wrapText="1"/>
    </xf>
    <xf numFmtId="3" fontId="21" fillId="7" borderId="44" xfId="0" applyNumberFormat="1" applyFont="1" applyFill="1" applyBorder="1" applyAlignment="1">
      <alignment horizontal="right" vertical="center" wrapText="1"/>
    </xf>
    <xf numFmtId="3" fontId="21" fillId="7" borderId="44" xfId="0" applyNumberFormat="1" applyFont="1" applyFill="1" applyBorder="1" applyAlignment="1">
      <alignment horizontal="right"/>
    </xf>
    <xf numFmtId="3" fontId="21" fillId="7" borderId="45" xfId="0" applyNumberFormat="1" applyFont="1" applyFill="1" applyBorder="1" applyAlignment="1">
      <alignment horizontal="right"/>
    </xf>
    <xf numFmtId="3" fontId="21" fillId="7" borderId="45" xfId="0" applyNumberFormat="1" applyFont="1" applyFill="1" applyBorder="1" applyAlignment="1">
      <alignment/>
    </xf>
    <xf numFmtId="3" fontId="21" fillId="7" borderId="28" xfId="0" applyNumberFormat="1" applyFont="1" applyFill="1" applyBorder="1" applyAlignment="1">
      <alignment/>
    </xf>
    <xf numFmtId="3" fontId="21" fillId="7" borderId="20" xfId="0" applyNumberFormat="1" applyFont="1" applyFill="1" applyBorder="1" applyAlignment="1">
      <alignment/>
    </xf>
    <xf numFmtId="0" fontId="27" fillId="50" borderId="0" xfId="0" applyNumberFormat="1" applyFont="1" applyFill="1" applyBorder="1" applyAlignment="1" applyProtection="1">
      <alignment horizontal="center" vertical="center"/>
      <protection/>
    </xf>
    <xf numFmtId="3" fontId="37" fillId="50" borderId="0" xfId="87" applyNumberFormat="1" applyFont="1" applyFill="1" applyBorder="1" applyAlignment="1">
      <alignment horizontal="center"/>
      <protection/>
    </xf>
    <xf numFmtId="3" fontId="36" fillId="7" borderId="23" xfId="89" applyNumberFormat="1" applyFont="1" applyFill="1" applyBorder="1">
      <alignment/>
      <protection/>
    </xf>
    <xf numFmtId="3" fontId="36" fillId="7" borderId="21" xfId="89" applyNumberFormat="1" applyFont="1" applyFill="1" applyBorder="1" applyAlignment="1">
      <alignment wrapText="1"/>
      <protection/>
    </xf>
    <xf numFmtId="3" fontId="37" fillId="50" borderId="0" xfId="89" applyNumberFormat="1" applyFont="1" applyFill="1" applyBorder="1">
      <alignment/>
      <protection/>
    </xf>
    <xf numFmtId="0" fontId="37" fillId="50" borderId="0" xfId="89" applyNumberFormat="1" applyFont="1" applyFill="1" applyBorder="1" applyAlignment="1">
      <alignment horizontal="center"/>
      <protection/>
    </xf>
    <xf numFmtId="0" fontId="37" fillId="50" borderId="0" xfId="89" applyNumberFormat="1" applyFont="1" applyFill="1" applyBorder="1" applyAlignment="1">
      <alignment horizontal="left"/>
      <protection/>
    </xf>
    <xf numFmtId="3" fontId="26" fillId="0" borderId="0" xfId="0" applyNumberFormat="1" applyFont="1" applyFill="1" applyBorder="1" applyAlignment="1" applyProtection="1">
      <alignment horizontal="center" vertical="center"/>
      <protection/>
    </xf>
    <xf numFmtId="3" fontId="21" fillId="9" borderId="34" xfId="0" applyNumberFormat="1" applyFont="1" applyFill="1" applyBorder="1" applyAlignment="1">
      <alignment vertical="center" wrapText="1"/>
    </xf>
    <xf numFmtId="3" fontId="21" fillId="10" borderId="34" xfId="0" applyNumberFormat="1" applyFont="1" applyFill="1" applyBorder="1" applyAlignment="1">
      <alignment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3" fontId="21" fillId="7" borderId="46" xfId="0" applyNumberFormat="1" applyFont="1" applyFill="1" applyBorder="1" applyAlignment="1">
      <alignment horizontal="right" vertical="center" wrapText="1"/>
    </xf>
    <xf numFmtId="3" fontId="21" fillId="0" borderId="32" xfId="0" applyNumberFormat="1" applyFont="1" applyBorder="1" applyAlignment="1">
      <alignment vertical="center" wrapText="1"/>
    </xf>
    <xf numFmtId="3" fontId="21" fillId="9" borderId="28" xfId="0" applyNumberFormat="1" applyFont="1" applyFill="1" applyBorder="1" applyAlignment="1">
      <alignment vertical="center" wrapText="1"/>
    </xf>
    <xf numFmtId="3" fontId="21" fillId="10" borderId="28" xfId="0" applyNumberFormat="1" applyFont="1" applyFill="1" applyBorder="1" applyAlignment="1">
      <alignment vertical="center" wrapText="1"/>
    </xf>
    <xf numFmtId="3" fontId="21" fillId="0" borderId="29" xfId="0" applyNumberFormat="1" applyFont="1" applyBorder="1" applyAlignment="1">
      <alignment vertical="center" wrapText="1"/>
    </xf>
    <xf numFmtId="3" fontId="21" fillId="9" borderId="34" xfId="0" applyNumberFormat="1" applyFont="1" applyFill="1" applyBorder="1" applyAlignment="1">
      <alignment horizontal="right" vertical="center" wrapText="1"/>
    </xf>
    <xf numFmtId="3" fontId="21" fillId="9" borderId="28" xfId="0" applyNumberFormat="1" applyFont="1" applyFill="1" applyBorder="1" applyAlignment="1">
      <alignment horizontal="right" vertical="center" wrapText="1"/>
    </xf>
    <xf numFmtId="3" fontId="21" fillId="9" borderId="28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 applyProtection="1">
      <alignment vertical="center"/>
      <protection/>
    </xf>
    <xf numFmtId="3" fontId="25" fillId="0" borderId="0" xfId="0" applyNumberFormat="1" applyFont="1" applyFill="1" applyBorder="1" applyAlignment="1" applyProtection="1">
      <alignment horizontal="center" vertical="center"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37" fillId="50" borderId="0" xfId="89" applyNumberFormat="1" applyFont="1" applyFill="1" applyBorder="1">
      <alignment/>
      <protection/>
    </xf>
    <xf numFmtId="0" fontId="30" fillId="51" borderId="21" xfId="0" applyNumberFormat="1" applyFont="1" applyFill="1" applyBorder="1" applyAlignment="1" applyProtection="1">
      <alignment horizontal="left" wrapText="1"/>
      <protection/>
    </xf>
    <xf numFmtId="0" fontId="30" fillId="51" borderId="22" xfId="0" applyNumberFormat="1" applyFont="1" applyFill="1" applyBorder="1" applyAlignment="1" applyProtection="1">
      <alignment horizontal="left" wrapText="1"/>
      <protection/>
    </xf>
    <xf numFmtId="0" fontId="30" fillId="51" borderId="47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 quotePrefix="1">
      <alignment horizontal="left" wrapText="1"/>
      <protection/>
    </xf>
    <xf numFmtId="0" fontId="34" fillId="7" borderId="22" xfId="0" applyNumberFormat="1" applyFont="1" applyFill="1" applyBorder="1" applyAlignment="1" applyProtection="1">
      <alignment wrapText="1"/>
      <protection/>
    </xf>
    <xf numFmtId="0" fontId="33" fillId="0" borderId="21" xfId="0" applyNumberFormat="1" applyFont="1" applyFill="1" applyBorder="1" applyAlignment="1" applyProtection="1">
      <alignment horizontal="left" wrapText="1"/>
      <protection/>
    </xf>
    <xf numFmtId="0" fontId="34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3" fillId="0" borderId="21" xfId="0" applyFont="1" applyFill="1" applyBorder="1" applyAlignment="1" quotePrefix="1">
      <alignment horizontal="left"/>
    </xf>
    <xf numFmtId="0" fontId="33" fillId="0" borderId="2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3" fillId="0" borderId="21" xfId="0" applyFont="1" applyBorder="1" applyAlignment="1" quotePrefix="1">
      <alignment horizontal="left"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 horizontal="left"/>
      <protection/>
    </xf>
    <xf numFmtId="0" fontId="30" fillId="7" borderId="21" xfId="0" applyNumberFormat="1" applyFont="1" applyFill="1" applyBorder="1" applyAlignment="1" applyProtection="1">
      <alignment horizontal="left" wrapText="1"/>
      <protection/>
    </xf>
    <xf numFmtId="0" fontId="30" fillId="7" borderId="22" xfId="0" applyNumberFormat="1" applyFont="1" applyFill="1" applyBorder="1" applyAlignment="1" applyProtection="1">
      <alignment horizontal="left" wrapText="1"/>
      <protection/>
    </xf>
    <xf numFmtId="0" fontId="30" fillId="7" borderId="47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0" borderId="23" xfId="0" applyFont="1" applyFill="1" applyBorder="1" applyAlignment="1">
      <alignment horizontal="center" vertical="center"/>
    </xf>
    <xf numFmtId="0" fontId="37" fillId="0" borderId="25" xfId="89" applyNumberFormat="1" applyFont="1" applyBorder="1" applyAlignment="1">
      <alignment horizontal="left"/>
      <protection/>
    </xf>
    <xf numFmtId="3" fontId="37" fillId="50" borderId="36" xfId="89" applyNumberFormat="1" applyFont="1" applyFill="1" applyBorder="1" applyAlignment="1">
      <alignment horizontal="center" vertical="center" wrapText="1"/>
      <protection/>
    </xf>
    <xf numFmtId="3" fontId="37" fillId="50" borderId="35" xfId="89" applyNumberFormat="1" applyFont="1" applyFill="1" applyBorder="1" applyAlignment="1">
      <alignment horizontal="center" vertical="center" wrapText="1"/>
      <protection/>
    </xf>
    <xf numFmtId="3" fontId="37" fillId="50" borderId="0" xfId="87" applyNumberFormat="1" applyFont="1" applyFill="1" applyBorder="1" applyAlignment="1">
      <alignment horizontal="center"/>
      <protection/>
    </xf>
    <xf numFmtId="3" fontId="40" fillId="50" borderId="36" xfId="89" applyNumberFormat="1" applyFont="1" applyFill="1" applyBorder="1" applyAlignment="1">
      <alignment horizontal="center" vertical="center" wrapText="1"/>
      <protection/>
    </xf>
    <xf numFmtId="3" fontId="40" fillId="50" borderId="35" xfId="89" applyNumberFormat="1" applyFont="1" applyFill="1" applyBorder="1" applyAlignment="1">
      <alignment horizontal="center" vertical="center" wrapText="1"/>
      <protection/>
    </xf>
    <xf numFmtId="0" fontId="37" fillId="50" borderId="21" xfId="89" applyNumberFormat="1" applyFont="1" applyFill="1" applyBorder="1" applyAlignment="1">
      <alignment horizontal="center" vertical="center" wrapText="1"/>
      <protection/>
    </xf>
    <xf numFmtId="0" fontId="37" fillId="50" borderId="47" xfId="89" applyNumberFormat="1" applyFont="1" applyFill="1" applyBorder="1" applyAlignment="1">
      <alignment horizontal="center" vertical="center" wrapText="1"/>
      <protection/>
    </xf>
    <xf numFmtId="3" fontId="37" fillId="50" borderId="0" xfId="89" applyNumberFormat="1" applyFont="1" applyFill="1" applyBorder="1" applyAlignment="1">
      <alignment horizontal="center"/>
      <protection/>
    </xf>
    <xf numFmtId="0" fontId="38" fillId="50" borderId="0" xfId="87" applyNumberFormat="1" applyFont="1" applyFill="1" applyBorder="1" applyAlignment="1">
      <alignment horizontal="left"/>
      <protection/>
    </xf>
    <xf numFmtId="0" fontId="27" fillId="50" borderId="0" xfId="0" applyNumberFormat="1" applyFont="1" applyFill="1" applyBorder="1" applyAlignment="1" applyProtection="1">
      <alignment horizontal="center" vertical="center"/>
      <protection/>
    </xf>
    <xf numFmtId="3" fontId="41" fillId="50" borderId="36" xfId="89" applyNumberFormat="1" applyFont="1" applyFill="1" applyBorder="1" applyAlignment="1">
      <alignment horizontal="center" vertical="center" wrapText="1"/>
      <protection/>
    </xf>
    <xf numFmtId="3" fontId="41" fillId="50" borderId="35" xfId="89" applyNumberFormat="1" applyFont="1" applyFill="1" applyBorder="1" applyAlignment="1">
      <alignment horizontal="center" vertical="center" wrapText="1"/>
      <protection/>
    </xf>
    <xf numFmtId="3" fontId="37" fillId="0" borderId="21" xfId="89" applyNumberFormat="1" applyFont="1" applyFill="1" applyBorder="1" applyAlignment="1">
      <alignment vertical="center" wrapText="1"/>
      <protection/>
    </xf>
    <xf numFmtId="3" fontId="37" fillId="0" borderId="47" xfId="89" applyNumberFormat="1" applyFont="1" applyFill="1" applyBorder="1" applyAlignment="1">
      <alignment vertic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bično_plan proracuna 2008-2010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62025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962025"/>
          <a:ext cx="104775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27" customWidth="1"/>
    <col min="5" max="5" width="44.7109375" style="3" customWidth="1"/>
    <col min="6" max="6" width="15.140625" style="3" bestFit="1" customWidth="1"/>
    <col min="7" max="7" width="15.7109375" style="3" customWidth="1"/>
    <col min="8" max="8" width="17.421875" style="3" customWidth="1"/>
    <col min="9" max="9" width="17.8515625" style="3" customWidth="1"/>
    <col min="10" max="10" width="15.28125" style="3" customWidth="1"/>
    <col min="11" max="16384" width="11.421875" style="3" customWidth="1"/>
  </cols>
  <sheetData>
    <row r="1" spans="1:7" ht="37.5" customHeight="1">
      <c r="A1" s="310"/>
      <c r="B1" s="310"/>
      <c r="C1" s="310"/>
      <c r="D1" s="310"/>
      <c r="E1" s="310"/>
      <c r="F1" s="310"/>
      <c r="G1" s="310"/>
    </row>
    <row r="2" spans="1:7" ht="48" customHeight="1">
      <c r="A2" s="300" t="s">
        <v>159</v>
      </c>
      <c r="B2" s="300"/>
      <c r="C2" s="300"/>
      <c r="D2" s="300"/>
      <c r="E2" s="300"/>
      <c r="F2" s="300"/>
      <c r="G2" s="300"/>
    </row>
    <row r="3" spans="1:7" s="17" customFormat="1" ht="26.25" customHeight="1">
      <c r="A3" s="300" t="s">
        <v>23</v>
      </c>
      <c r="B3" s="300"/>
      <c r="C3" s="300"/>
      <c r="D3" s="300"/>
      <c r="E3" s="300"/>
      <c r="F3" s="300"/>
      <c r="G3" s="301"/>
    </row>
    <row r="4" spans="1:5" ht="16.5" customHeight="1">
      <c r="A4" s="89"/>
      <c r="B4" s="18"/>
      <c r="C4" s="18"/>
      <c r="D4" s="18"/>
      <c r="E4" s="18"/>
    </row>
    <row r="5" spans="1:8" s="16" customFormat="1" ht="67.5" customHeight="1">
      <c r="A5" s="257"/>
      <c r="B5" s="258"/>
      <c r="C5" s="258"/>
      <c r="D5" s="258"/>
      <c r="E5" s="259"/>
      <c r="F5" s="260" t="s">
        <v>160</v>
      </c>
      <c r="G5" s="260" t="s">
        <v>161</v>
      </c>
      <c r="H5" s="24"/>
    </row>
    <row r="6" spans="1:8" ht="21" customHeight="1">
      <c r="A6" s="306" t="s">
        <v>24</v>
      </c>
      <c r="B6" s="296"/>
      <c r="C6" s="296"/>
      <c r="D6" s="296"/>
      <c r="E6" s="307"/>
      <c r="F6" s="90">
        <f>+F7+F8</f>
        <v>21858079</v>
      </c>
      <c r="G6" s="90">
        <f>G7+G8</f>
        <v>17315246</v>
      </c>
      <c r="H6" s="102"/>
    </row>
    <row r="7" spans="1:7" ht="22.5" customHeight="1">
      <c r="A7" s="297" t="s">
        <v>0</v>
      </c>
      <c r="B7" s="298"/>
      <c r="C7" s="298"/>
      <c r="D7" s="298"/>
      <c r="E7" s="299"/>
      <c r="F7" s="91">
        <v>21858079</v>
      </c>
      <c r="G7" s="91">
        <v>17315246</v>
      </c>
    </row>
    <row r="8" spans="1:7" ht="22.5" customHeight="1">
      <c r="A8" s="302" t="s">
        <v>86</v>
      </c>
      <c r="B8" s="299"/>
      <c r="C8" s="299"/>
      <c r="D8" s="299"/>
      <c r="E8" s="299"/>
      <c r="F8" s="91">
        <v>0</v>
      </c>
      <c r="G8" s="91">
        <v>0</v>
      </c>
    </row>
    <row r="9" spans="1:7" ht="22.5" customHeight="1">
      <c r="A9" s="92" t="s">
        <v>25</v>
      </c>
      <c r="B9" s="93"/>
      <c r="C9" s="93"/>
      <c r="D9" s="93"/>
      <c r="E9" s="93"/>
      <c r="F9" s="90">
        <f>+F10+F11</f>
        <v>22015383</v>
      </c>
      <c r="G9" s="90">
        <f>+G10+G11</f>
        <v>16644725</v>
      </c>
    </row>
    <row r="10" spans="1:7" ht="22.5" customHeight="1">
      <c r="A10" s="303" t="s">
        <v>1</v>
      </c>
      <c r="B10" s="298"/>
      <c r="C10" s="298"/>
      <c r="D10" s="298"/>
      <c r="E10" s="304"/>
      <c r="F10" s="91">
        <v>21805433</v>
      </c>
      <c r="G10" s="91">
        <v>16465675</v>
      </c>
    </row>
    <row r="11" spans="1:7" ht="22.5" customHeight="1">
      <c r="A11" s="305" t="s">
        <v>87</v>
      </c>
      <c r="B11" s="299"/>
      <c r="C11" s="299"/>
      <c r="D11" s="299"/>
      <c r="E11" s="299"/>
      <c r="F11" s="25">
        <v>209950</v>
      </c>
      <c r="G11" s="25">
        <v>179050</v>
      </c>
    </row>
    <row r="12" spans="1:7" ht="22.5" customHeight="1">
      <c r="A12" s="295" t="s">
        <v>88</v>
      </c>
      <c r="B12" s="296"/>
      <c r="C12" s="296"/>
      <c r="D12" s="296"/>
      <c r="E12" s="296"/>
      <c r="F12" s="94">
        <f>+F6-F9</f>
        <v>-157304</v>
      </c>
      <c r="G12" s="94">
        <f>+G6-G9</f>
        <v>670521</v>
      </c>
    </row>
    <row r="13" spans="1:7" ht="21.75" customHeight="1">
      <c r="A13" s="300"/>
      <c r="B13" s="315"/>
      <c r="C13" s="315"/>
      <c r="D13" s="315"/>
      <c r="E13" s="315"/>
      <c r="F13" s="316"/>
      <c r="G13" s="316"/>
    </row>
    <row r="14" spans="1:7" ht="27.75" customHeight="1">
      <c r="A14" s="19"/>
      <c r="B14" s="20"/>
      <c r="C14" s="20"/>
      <c r="D14" s="21"/>
      <c r="E14" s="22"/>
      <c r="F14" s="23" t="s">
        <v>160</v>
      </c>
      <c r="G14" s="23" t="s">
        <v>162</v>
      </c>
    </row>
    <row r="15" spans="1:7" ht="43.5" customHeight="1">
      <c r="A15" s="292" t="s">
        <v>89</v>
      </c>
      <c r="B15" s="293"/>
      <c r="C15" s="293"/>
      <c r="D15" s="293"/>
      <c r="E15" s="294"/>
      <c r="F15" s="95">
        <v>498000</v>
      </c>
      <c r="G15" s="95">
        <v>306570</v>
      </c>
    </row>
    <row r="16" spans="1:7" s="15" customFormat="1" ht="40.5" customHeight="1">
      <c r="A16" s="311" t="s">
        <v>90</v>
      </c>
      <c r="B16" s="312"/>
      <c r="C16" s="312"/>
      <c r="D16" s="312"/>
      <c r="E16" s="313"/>
      <c r="F16" s="96">
        <v>340696</v>
      </c>
      <c r="G16" s="96">
        <v>977091</v>
      </c>
    </row>
    <row r="17" spans="1:7" s="15" customFormat="1" ht="27.75" customHeight="1">
      <c r="A17" s="314"/>
      <c r="B17" s="315"/>
      <c r="C17" s="315"/>
      <c r="D17" s="315"/>
      <c r="E17" s="315"/>
      <c r="F17" s="316"/>
      <c r="G17" s="316"/>
    </row>
    <row r="18" spans="1:7" s="15" customFormat="1" ht="31.5" customHeight="1">
      <c r="A18" s="19"/>
      <c r="B18" s="20"/>
      <c r="C18" s="20"/>
      <c r="D18" s="21"/>
      <c r="E18" s="22"/>
      <c r="F18" s="23" t="s">
        <v>160</v>
      </c>
      <c r="G18" s="23" t="s">
        <v>163</v>
      </c>
    </row>
    <row r="19" spans="1:7" s="15" customFormat="1" ht="22.5" customHeight="1">
      <c r="A19" s="297" t="s">
        <v>2</v>
      </c>
      <c r="B19" s="298"/>
      <c r="C19" s="298"/>
      <c r="D19" s="298"/>
      <c r="E19" s="298"/>
      <c r="F19" s="25"/>
      <c r="G19" s="25"/>
    </row>
    <row r="20" spans="1:12" s="15" customFormat="1" ht="22.5" customHeight="1">
      <c r="A20" s="297" t="s">
        <v>3</v>
      </c>
      <c r="B20" s="298"/>
      <c r="C20" s="298"/>
      <c r="D20" s="298"/>
      <c r="E20" s="298"/>
      <c r="F20" s="25"/>
      <c r="G20" s="25"/>
      <c r="L20" s="15" t="s">
        <v>85</v>
      </c>
    </row>
    <row r="21" spans="1:7" s="15" customFormat="1" ht="15" customHeight="1">
      <c r="A21" s="295" t="s">
        <v>4</v>
      </c>
      <c r="B21" s="296"/>
      <c r="C21" s="296"/>
      <c r="D21" s="296"/>
      <c r="E21" s="296"/>
      <c r="F21" s="90">
        <f>F19-F20</f>
        <v>0</v>
      </c>
      <c r="G21" s="90">
        <f>G19-G20</f>
        <v>0</v>
      </c>
    </row>
    <row r="22" spans="1:7" s="15" customFormat="1" ht="22.5" customHeight="1">
      <c r="A22" s="314"/>
      <c r="B22" s="315"/>
      <c r="C22" s="315"/>
      <c r="D22" s="315"/>
      <c r="E22" s="315"/>
      <c r="F22" s="316"/>
      <c r="G22" s="316"/>
    </row>
    <row r="23" spans="1:7" s="15" customFormat="1" ht="18" customHeight="1">
      <c r="A23" s="303" t="s">
        <v>5</v>
      </c>
      <c r="B23" s="298"/>
      <c r="C23" s="298"/>
      <c r="D23" s="298"/>
      <c r="E23" s="298"/>
      <c r="F23" s="25"/>
      <c r="G23" s="25"/>
    </row>
    <row r="24" spans="1:7" ht="18">
      <c r="A24" s="26"/>
      <c r="B24" s="18"/>
      <c r="C24" s="18"/>
      <c r="D24" s="18"/>
      <c r="E24" s="18"/>
      <c r="F24" s="15"/>
      <c r="G24" s="15"/>
    </row>
    <row r="25" spans="1:7" ht="51" customHeight="1">
      <c r="A25" s="308" t="s">
        <v>91</v>
      </c>
      <c r="B25" s="309"/>
      <c r="C25" s="309"/>
      <c r="D25" s="309"/>
      <c r="E25" s="309"/>
      <c r="F25" s="309"/>
      <c r="G25" s="309"/>
    </row>
  </sheetData>
  <sheetProtection/>
  <mergeCells count="19">
    <mergeCell ref="A25:G25"/>
    <mergeCell ref="A1:G1"/>
    <mergeCell ref="A16:E16"/>
    <mergeCell ref="A17:G17"/>
    <mergeCell ref="A21:E21"/>
    <mergeCell ref="A22:G22"/>
    <mergeCell ref="A23:E23"/>
    <mergeCell ref="A13:G13"/>
    <mergeCell ref="A19:E19"/>
    <mergeCell ref="A20:E20"/>
    <mergeCell ref="A15:E15"/>
    <mergeCell ref="A12:E12"/>
    <mergeCell ref="A7:E7"/>
    <mergeCell ref="A2:G2"/>
    <mergeCell ref="A3:G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16.00390625" style="9" customWidth="1"/>
    <col min="2" max="5" width="10.7109375" style="9" customWidth="1"/>
    <col min="6" max="7" width="10.7109375" style="16" customWidth="1"/>
    <col min="8" max="14" width="10.7109375" style="3" customWidth="1"/>
    <col min="15" max="15" width="7.8515625" style="3" customWidth="1"/>
    <col min="16" max="16" width="14.28125" style="3" customWidth="1"/>
    <col min="17" max="17" width="7.8515625" style="3" customWidth="1"/>
    <col min="18" max="16384" width="11.421875" style="3" customWidth="1"/>
  </cols>
  <sheetData>
    <row r="1" spans="1:14" ht="27" customHeight="1">
      <c r="A1" s="300" t="s">
        <v>130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</row>
    <row r="2" spans="1:14" ht="18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 t="s">
        <v>26</v>
      </c>
    </row>
    <row r="3" spans="1:14" s="1" customFormat="1" ht="29.25" customHeight="1" thickBot="1">
      <c r="A3" s="5"/>
      <c r="N3" s="6" t="s">
        <v>6</v>
      </c>
    </row>
    <row r="4" spans="1:14" s="1" customFormat="1" ht="30" customHeight="1">
      <c r="A4" s="60" t="s">
        <v>7</v>
      </c>
      <c r="B4" s="317" t="s">
        <v>151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</row>
    <row r="5" spans="1:14" s="1" customFormat="1" ht="78.75">
      <c r="A5" s="61" t="s">
        <v>8</v>
      </c>
      <c r="B5" s="223" t="s">
        <v>164</v>
      </c>
      <c r="C5" s="229" t="s">
        <v>165</v>
      </c>
      <c r="D5" s="223" t="s">
        <v>9</v>
      </c>
      <c r="E5" s="236" t="s">
        <v>122</v>
      </c>
      <c r="F5" s="223" t="s">
        <v>10</v>
      </c>
      <c r="G5" s="233" t="s">
        <v>123</v>
      </c>
      <c r="H5" s="223" t="s">
        <v>11</v>
      </c>
      <c r="I5" s="245" t="s">
        <v>124</v>
      </c>
      <c r="J5" s="223" t="s">
        <v>12</v>
      </c>
      <c r="K5" s="229" t="s">
        <v>125</v>
      </c>
      <c r="L5" s="223" t="s">
        <v>110</v>
      </c>
      <c r="M5" s="261" t="s">
        <v>153</v>
      </c>
      <c r="N5" s="224" t="s">
        <v>13</v>
      </c>
    </row>
    <row r="6" spans="1:14" s="1" customFormat="1" ht="12.75">
      <c r="A6" s="68">
        <v>6331</v>
      </c>
      <c r="B6" s="76"/>
      <c r="C6" s="230"/>
      <c r="D6" s="77">
        <v>0</v>
      </c>
      <c r="E6" s="239"/>
      <c r="F6" s="76"/>
      <c r="G6" s="234"/>
      <c r="H6" s="77">
        <v>0</v>
      </c>
      <c r="I6" s="246">
        <v>0</v>
      </c>
      <c r="J6" s="76"/>
      <c r="K6" s="230"/>
      <c r="L6" s="76"/>
      <c r="M6" s="262"/>
      <c r="N6" s="78"/>
    </row>
    <row r="7" spans="1:14" s="1" customFormat="1" ht="12.75">
      <c r="A7" s="74">
        <v>6342</v>
      </c>
      <c r="B7" s="79"/>
      <c r="C7" s="285"/>
      <c r="D7" s="79"/>
      <c r="E7" s="240"/>
      <c r="F7" s="79"/>
      <c r="G7" s="278"/>
      <c r="H7" s="79">
        <v>4500000</v>
      </c>
      <c r="I7" s="247">
        <v>0</v>
      </c>
      <c r="J7" s="79"/>
      <c r="K7" s="277"/>
      <c r="L7" s="279"/>
      <c r="M7" s="280"/>
      <c r="N7" s="281"/>
    </row>
    <row r="8" spans="1:14" s="1" customFormat="1" ht="12.75">
      <c r="A8" s="74">
        <v>636</v>
      </c>
      <c r="B8" s="79">
        <v>6100</v>
      </c>
      <c r="C8" s="285"/>
      <c r="D8" s="79"/>
      <c r="E8" s="240"/>
      <c r="F8" s="79"/>
      <c r="G8" s="278"/>
      <c r="H8" s="79">
        <v>9801800</v>
      </c>
      <c r="I8" s="247">
        <v>9735685</v>
      </c>
      <c r="J8" s="79"/>
      <c r="K8" s="277"/>
      <c r="L8" s="279"/>
      <c r="M8" s="280"/>
      <c r="N8" s="281"/>
    </row>
    <row r="9" spans="1:14" s="1" customFormat="1" ht="12.75">
      <c r="A9" s="74">
        <v>638</v>
      </c>
      <c r="B9" s="79"/>
      <c r="C9" s="285"/>
      <c r="D9" s="79"/>
      <c r="E9" s="240"/>
      <c r="F9" s="79"/>
      <c r="G9" s="278"/>
      <c r="H9" s="79">
        <v>6033719</v>
      </c>
      <c r="I9" s="247">
        <v>5902105</v>
      </c>
      <c r="J9" s="79"/>
      <c r="K9" s="277"/>
      <c r="L9" s="279"/>
      <c r="M9" s="280"/>
      <c r="N9" s="281"/>
    </row>
    <row r="10" spans="1:14" s="1" customFormat="1" ht="12.75">
      <c r="A10" s="74">
        <v>6391</v>
      </c>
      <c r="B10" s="79">
        <v>13220</v>
      </c>
      <c r="C10" s="285">
        <v>12107</v>
      </c>
      <c r="D10" s="79"/>
      <c r="E10" s="240"/>
      <c r="F10" s="79"/>
      <c r="G10" s="278"/>
      <c r="H10" s="79"/>
      <c r="I10" s="247">
        <v>0</v>
      </c>
      <c r="J10" s="79"/>
      <c r="K10" s="277"/>
      <c r="L10" s="279"/>
      <c r="M10" s="280"/>
      <c r="N10" s="281"/>
    </row>
    <row r="11" spans="1:14" s="1" customFormat="1" ht="12.75">
      <c r="A11" s="67">
        <v>6393</v>
      </c>
      <c r="B11" s="80"/>
      <c r="C11" s="286"/>
      <c r="D11" s="80">
        <v>0</v>
      </c>
      <c r="E11" s="241"/>
      <c r="F11" s="80"/>
      <c r="G11" s="283"/>
      <c r="H11" s="80">
        <v>190050</v>
      </c>
      <c r="I11" s="248">
        <v>173575</v>
      </c>
      <c r="J11" s="80"/>
      <c r="K11" s="282"/>
      <c r="L11" s="143"/>
      <c r="M11" s="263"/>
      <c r="N11" s="284"/>
    </row>
    <row r="12" spans="1:14" s="1" customFormat="1" ht="12.75">
      <c r="A12" s="66">
        <v>641</v>
      </c>
      <c r="B12" s="62"/>
      <c r="C12" s="286"/>
      <c r="D12" s="63">
        <v>3000</v>
      </c>
      <c r="E12" s="237">
        <v>550</v>
      </c>
      <c r="F12" s="69">
        <v>0</v>
      </c>
      <c r="G12" s="243"/>
      <c r="H12" s="62"/>
      <c r="I12" s="249"/>
      <c r="J12" s="62"/>
      <c r="K12" s="231"/>
      <c r="L12" s="143"/>
      <c r="M12" s="263"/>
      <c r="N12" s="64"/>
    </row>
    <row r="13" spans="1:14" s="1" customFormat="1" ht="12.75">
      <c r="A13" s="66">
        <v>652</v>
      </c>
      <c r="B13" s="62"/>
      <c r="C13" s="286">
        <v>1800</v>
      </c>
      <c r="D13" s="63">
        <v>1500</v>
      </c>
      <c r="E13" s="237"/>
      <c r="F13" s="69">
        <v>105700</v>
      </c>
      <c r="G13" s="243">
        <v>117350</v>
      </c>
      <c r="H13" s="62"/>
      <c r="I13" s="249"/>
      <c r="J13" s="62"/>
      <c r="K13" s="231"/>
      <c r="L13" s="143"/>
      <c r="M13" s="263">
        <v>770</v>
      </c>
      <c r="N13" s="64"/>
    </row>
    <row r="14" spans="1:14" s="1" customFormat="1" ht="12.75">
      <c r="A14" s="66">
        <v>661</v>
      </c>
      <c r="B14" s="63"/>
      <c r="C14" s="287"/>
      <c r="D14" s="63">
        <v>282730</v>
      </c>
      <c r="E14" s="237">
        <v>210680</v>
      </c>
      <c r="F14" s="63"/>
      <c r="G14" s="235"/>
      <c r="H14" s="63"/>
      <c r="I14" s="250"/>
      <c r="J14" s="63"/>
      <c r="K14" s="232"/>
      <c r="L14" s="144"/>
      <c r="M14" s="264"/>
      <c r="N14" s="65"/>
    </row>
    <row r="15" spans="1:14" s="1" customFormat="1" ht="12.75">
      <c r="A15" s="66">
        <v>663</v>
      </c>
      <c r="B15" s="63">
        <v>0</v>
      </c>
      <c r="C15" s="287">
        <v>0</v>
      </c>
      <c r="D15" s="63">
        <v>0</v>
      </c>
      <c r="E15" s="237"/>
      <c r="F15" s="63">
        <v>0</v>
      </c>
      <c r="G15" s="235"/>
      <c r="H15" s="63"/>
      <c r="I15" s="250"/>
      <c r="J15" s="63">
        <v>9500</v>
      </c>
      <c r="K15" s="232">
        <v>13830</v>
      </c>
      <c r="L15" s="144"/>
      <c r="M15" s="264"/>
      <c r="N15" s="65"/>
    </row>
    <row r="16" spans="1:14" s="1" customFormat="1" ht="12.75">
      <c r="A16" s="66">
        <v>671</v>
      </c>
      <c r="B16" s="63">
        <v>910760</v>
      </c>
      <c r="C16" s="287">
        <v>1146794</v>
      </c>
      <c r="D16" s="63">
        <v>0</v>
      </c>
      <c r="E16" s="237"/>
      <c r="F16" s="63"/>
      <c r="G16" s="235"/>
      <c r="H16" s="63"/>
      <c r="I16" s="250"/>
      <c r="J16" s="63"/>
      <c r="K16" s="232"/>
      <c r="L16" s="144"/>
      <c r="M16" s="265"/>
      <c r="N16" s="70"/>
    </row>
    <row r="17" spans="1:14" s="1" customFormat="1" ht="12.75">
      <c r="A17" s="66">
        <v>683</v>
      </c>
      <c r="B17" s="63"/>
      <c r="C17" s="287"/>
      <c r="D17" s="63"/>
      <c r="E17" s="237"/>
      <c r="F17" s="63"/>
      <c r="G17" s="235"/>
      <c r="H17" s="63"/>
      <c r="I17" s="250"/>
      <c r="J17" s="63"/>
      <c r="K17" s="232"/>
      <c r="L17" s="144"/>
      <c r="M17" s="265"/>
      <c r="N17" s="70"/>
    </row>
    <row r="18" spans="1:14" s="1" customFormat="1" ht="12.75">
      <c r="A18" s="66">
        <v>722</v>
      </c>
      <c r="B18" s="63"/>
      <c r="C18" s="287"/>
      <c r="D18" s="63">
        <v>0</v>
      </c>
      <c r="E18" s="237"/>
      <c r="F18" s="63"/>
      <c r="G18" s="235"/>
      <c r="H18" s="63"/>
      <c r="I18" s="250"/>
      <c r="J18" s="63"/>
      <c r="K18" s="232"/>
      <c r="L18" s="63"/>
      <c r="M18" s="266">
        <v>0</v>
      </c>
      <c r="N18" s="70"/>
    </row>
    <row r="19" spans="1:16" s="1" customFormat="1" ht="23.25" thickBot="1">
      <c r="A19" s="75" t="s">
        <v>109</v>
      </c>
      <c r="B19" s="63">
        <v>20000</v>
      </c>
      <c r="C19" s="287">
        <v>127700</v>
      </c>
      <c r="D19" s="63">
        <v>30000</v>
      </c>
      <c r="E19" s="237">
        <v>-73800</v>
      </c>
      <c r="F19" s="63"/>
      <c r="G19" s="235">
        <v>14400</v>
      </c>
      <c r="H19" s="63">
        <v>448000</v>
      </c>
      <c r="I19" s="250">
        <v>920000</v>
      </c>
      <c r="J19" s="63">
        <v>0</v>
      </c>
      <c r="K19" s="232">
        <v>40</v>
      </c>
      <c r="L19" s="63"/>
      <c r="M19" s="267"/>
      <c r="N19" s="65">
        <v>0</v>
      </c>
      <c r="P19" s="140"/>
    </row>
    <row r="20" spans="1:17" s="1" customFormat="1" ht="26.25" customHeight="1" thickBot="1">
      <c r="A20" s="7" t="s">
        <v>14</v>
      </c>
      <c r="B20" s="8">
        <f>SUM(B6:B18)</f>
        <v>930080</v>
      </c>
      <c r="C20" s="238">
        <f>SUM(C6:C18)</f>
        <v>1160701</v>
      </c>
      <c r="D20" s="8">
        <f>SUM(D6:D19)</f>
        <v>317230</v>
      </c>
      <c r="E20" s="242">
        <f aca="true" t="shared" si="0" ref="E20:N20">SUM(E6:E18)</f>
        <v>211230</v>
      </c>
      <c r="F20" s="8">
        <f t="shared" si="0"/>
        <v>105700</v>
      </c>
      <c r="G20" s="244">
        <f t="shared" si="0"/>
        <v>117350</v>
      </c>
      <c r="H20" s="8">
        <f t="shared" si="0"/>
        <v>20525569</v>
      </c>
      <c r="I20" s="251">
        <f t="shared" si="0"/>
        <v>15811365</v>
      </c>
      <c r="J20" s="8">
        <f t="shared" si="0"/>
        <v>9500</v>
      </c>
      <c r="K20" s="238">
        <f t="shared" si="0"/>
        <v>13830</v>
      </c>
      <c r="L20" s="8">
        <f t="shared" si="0"/>
        <v>0</v>
      </c>
      <c r="M20" s="268">
        <f t="shared" si="0"/>
        <v>770</v>
      </c>
      <c r="N20" s="228">
        <f t="shared" si="0"/>
        <v>0</v>
      </c>
      <c r="P20" s="140"/>
      <c r="Q20" s="140"/>
    </row>
    <row r="21" spans="1:14" s="1" customFormat="1" ht="28.5" customHeight="1" thickBot="1">
      <c r="A21" s="7" t="s">
        <v>152</v>
      </c>
      <c r="B21" s="225"/>
      <c r="C21" s="225"/>
      <c r="D21" s="225"/>
      <c r="E21" s="225"/>
      <c r="F21" s="225"/>
      <c r="G21" s="227">
        <v>21858079</v>
      </c>
      <c r="H21" s="225">
        <f>SUM(C20+E20+G20+I20+K20+M20)</f>
        <v>17315246</v>
      </c>
      <c r="I21" s="225"/>
      <c r="J21" s="225"/>
      <c r="K21" s="225"/>
      <c r="L21" s="225"/>
      <c r="M21" s="225"/>
      <c r="N21" s="226"/>
    </row>
    <row r="22" spans="1:14" s="1" customFormat="1" ht="28.5" customHeight="1" thickBot="1">
      <c r="A22" s="7" t="s">
        <v>155</v>
      </c>
      <c r="B22" s="225"/>
      <c r="C22" s="225"/>
      <c r="D22" s="225"/>
      <c r="E22" s="225"/>
      <c r="F22" s="225"/>
      <c r="G22" s="227">
        <f>SUM(G21+B19+D19+F19+H19+J19+L19+N19)</f>
        <v>22356079</v>
      </c>
      <c r="H22" s="225">
        <f>SUM(H21+C19+E19+G19+I19+K19+M19)</f>
        <v>18303586</v>
      </c>
      <c r="I22" s="225"/>
      <c r="J22" s="225"/>
      <c r="K22" s="225"/>
      <c r="L22" s="225"/>
      <c r="M22" s="225"/>
      <c r="N22" s="226"/>
    </row>
    <row r="23" spans="1:14" s="1" customFormat="1" ht="28.5" customHeight="1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</row>
    <row r="24" spans="1:14" s="1" customFormat="1" ht="28.5" customHeight="1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</row>
    <row r="25" spans="1:14" s="1" customFormat="1" ht="28.5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</row>
    <row r="26" spans="1:9" ht="22.5" customHeight="1">
      <c r="A26" s="10"/>
      <c r="B26" s="10"/>
      <c r="C26" s="10"/>
      <c r="D26" s="10"/>
      <c r="E26" s="10"/>
      <c r="F26" s="276"/>
      <c r="G26" s="276"/>
      <c r="H26" s="12"/>
      <c r="I26" s="12"/>
    </row>
    <row r="27" spans="6:9" ht="22.5" customHeight="1">
      <c r="F27" s="11"/>
      <c r="G27" s="11"/>
      <c r="H27" s="13"/>
      <c r="I27" s="13"/>
    </row>
    <row r="29" spans="3:16" ht="12.75">
      <c r="C29" s="288"/>
      <c r="E29" s="288"/>
      <c r="G29" s="289"/>
      <c r="I29" s="14"/>
      <c r="K29" s="14"/>
      <c r="M29" s="14"/>
      <c r="P29" s="290"/>
    </row>
  </sheetData>
  <sheetProtection/>
  <mergeCells count="2">
    <mergeCell ref="A1:N1"/>
    <mergeCell ref="B4:N4"/>
  </mergeCells>
  <printOptions horizontalCentered="1"/>
  <pageMargins left="0.25" right="0.25" top="0.75" bottom="0.75" header="0.3" footer="0.3"/>
  <pageSetup firstPageNumber="2" useFirstPageNumber="1" orientation="landscape" paperSize="9" scale="88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5"/>
  <sheetViews>
    <sheetView zoomScale="90" zoomScaleNormal="90" workbookViewId="0" topLeftCell="A133">
      <selection activeCell="A127" sqref="A127:IV127"/>
    </sheetView>
  </sheetViews>
  <sheetFormatPr defaultColWidth="11.421875" defaultRowHeight="12.75"/>
  <cols>
    <col min="1" max="1" width="10.28125" style="29" customWidth="1"/>
    <col min="2" max="2" width="29.421875" style="30" customWidth="1"/>
    <col min="3" max="4" width="13.140625" style="2" customWidth="1"/>
    <col min="5" max="8" width="11.7109375" style="114" customWidth="1"/>
    <col min="9" max="10" width="10.421875" style="114" customWidth="1"/>
    <col min="11" max="12" width="11.57421875" style="136" customWidth="1"/>
    <col min="13" max="16" width="9.57421875" style="114" customWidth="1"/>
    <col min="17" max="18" width="10.421875" style="114" customWidth="1"/>
    <col min="19" max="19" width="8.8515625" style="114" customWidth="1"/>
    <col min="20" max="16384" width="11.421875" style="3" customWidth="1"/>
  </cols>
  <sheetData>
    <row r="1" spans="1:4" ht="12.75">
      <c r="A1" s="327" t="s">
        <v>94</v>
      </c>
      <c r="B1" s="327"/>
      <c r="C1" s="327"/>
      <c r="D1" s="147"/>
    </row>
    <row r="2" spans="1:19" ht="18">
      <c r="A2" s="327" t="s">
        <v>95</v>
      </c>
      <c r="B2" s="327"/>
      <c r="C2" s="327"/>
      <c r="D2" s="147"/>
      <c r="E2" s="328" t="s">
        <v>126</v>
      </c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</row>
    <row r="3" spans="1:19" ht="18">
      <c r="A3" s="97" t="s">
        <v>96</v>
      </c>
      <c r="B3" s="97" t="s">
        <v>97</v>
      </c>
      <c r="C3" s="98"/>
      <c r="D3" s="98"/>
      <c r="E3" s="145"/>
      <c r="F3" s="148"/>
      <c r="G3" s="269"/>
      <c r="H3" s="148"/>
      <c r="I3" s="269"/>
      <c r="J3" s="148"/>
      <c r="K3" s="137"/>
      <c r="L3" s="137"/>
      <c r="M3" s="269"/>
      <c r="N3" s="148"/>
      <c r="O3" s="269"/>
      <c r="P3" s="148"/>
      <c r="Q3" s="135"/>
      <c r="R3" s="148"/>
      <c r="S3" s="116"/>
    </row>
    <row r="4" spans="1:19" ht="18">
      <c r="A4" s="97" t="s">
        <v>98</v>
      </c>
      <c r="B4" s="97"/>
      <c r="C4" s="98"/>
      <c r="D4" s="98"/>
      <c r="E4" s="145"/>
      <c r="F4" s="148"/>
      <c r="G4" s="269"/>
      <c r="H4" s="148"/>
      <c r="I4" s="269"/>
      <c r="J4" s="148"/>
      <c r="K4" s="137"/>
      <c r="L4" s="137"/>
      <c r="M4" s="269"/>
      <c r="N4" s="148"/>
      <c r="O4" s="269"/>
      <c r="P4" s="148"/>
      <c r="Q4" s="135"/>
      <c r="R4" s="148"/>
      <c r="S4" s="116"/>
    </row>
    <row r="5" spans="1:19" ht="18">
      <c r="A5" s="97"/>
      <c r="B5" s="97"/>
      <c r="C5" s="98"/>
      <c r="D5" s="98"/>
      <c r="E5" s="145"/>
      <c r="F5" s="148"/>
      <c r="G5" s="269"/>
      <c r="H5" s="148"/>
      <c r="I5" s="269"/>
      <c r="J5" s="148"/>
      <c r="K5" s="137"/>
      <c r="L5" s="137"/>
      <c r="M5" s="269"/>
      <c r="N5" s="148"/>
      <c r="O5" s="269"/>
      <c r="P5" s="148"/>
      <c r="Q5" s="135"/>
      <c r="R5" s="148"/>
      <c r="S5" s="116"/>
    </row>
    <row r="6" spans="1:19" ht="15.75">
      <c r="A6" s="36" t="s">
        <v>92</v>
      </c>
      <c r="B6" s="99" t="s">
        <v>93</v>
      </c>
      <c r="C6" s="99"/>
      <c r="D6" s="99"/>
      <c r="E6" s="117"/>
      <c r="F6" s="117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</row>
    <row r="7" spans="1:19" ht="63" customHeight="1">
      <c r="A7" s="331" t="s">
        <v>27</v>
      </c>
      <c r="B7" s="332"/>
      <c r="C7" s="37"/>
      <c r="D7" s="163"/>
      <c r="E7" s="324" t="s">
        <v>164</v>
      </c>
      <c r="F7" s="325"/>
      <c r="G7" s="319" t="s">
        <v>9</v>
      </c>
      <c r="H7" s="179"/>
      <c r="I7" s="319" t="s">
        <v>10</v>
      </c>
      <c r="J7" s="185"/>
      <c r="K7" s="319" t="s">
        <v>11</v>
      </c>
      <c r="L7" s="192"/>
      <c r="M7" s="319" t="s">
        <v>15</v>
      </c>
      <c r="N7" s="205"/>
      <c r="O7" s="319">
        <v>922</v>
      </c>
      <c r="P7" s="202"/>
      <c r="Q7" s="322" t="s">
        <v>105</v>
      </c>
      <c r="R7" s="211"/>
      <c r="S7" s="329" t="s">
        <v>13</v>
      </c>
    </row>
    <row r="8" spans="1:19" ht="96.75" customHeight="1">
      <c r="A8" s="39" t="s">
        <v>28</v>
      </c>
      <c r="B8" s="40" t="s">
        <v>29</v>
      </c>
      <c r="C8" s="38" t="s">
        <v>131</v>
      </c>
      <c r="D8" s="164" t="s">
        <v>132</v>
      </c>
      <c r="E8" s="149" t="s">
        <v>166</v>
      </c>
      <c r="F8" s="172" t="s">
        <v>167</v>
      </c>
      <c r="G8" s="320"/>
      <c r="H8" s="213" t="s">
        <v>133</v>
      </c>
      <c r="I8" s="320"/>
      <c r="J8" s="186" t="s">
        <v>134</v>
      </c>
      <c r="K8" s="320"/>
      <c r="L8" s="193" t="s">
        <v>135</v>
      </c>
      <c r="M8" s="320"/>
      <c r="N8" s="206" t="s">
        <v>136</v>
      </c>
      <c r="O8" s="320"/>
      <c r="P8" s="203" t="s">
        <v>111</v>
      </c>
      <c r="Q8" s="323"/>
      <c r="R8" s="212" t="s">
        <v>112</v>
      </c>
      <c r="S8" s="330"/>
    </row>
    <row r="9" spans="1:22" ht="15.75" customHeight="1">
      <c r="A9" s="41">
        <v>31</v>
      </c>
      <c r="B9" s="41" t="s">
        <v>30</v>
      </c>
      <c r="C9" s="34">
        <f>SUM(C13+C15+C18)</f>
        <v>9704000</v>
      </c>
      <c r="D9" s="165">
        <f>SUM(D13+D15+D18)</f>
        <v>9465472</v>
      </c>
      <c r="E9" s="71">
        <f aca="true" t="shared" si="0" ref="E9:S9">SUM(E13+E15+E18)</f>
        <v>0</v>
      </c>
      <c r="F9" s="150">
        <f>SUM(F13+F15+F18)</f>
        <v>3000</v>
      </c>
      <c r="G9" s="71">
        <f t="shared" si="0"/>
        <v>0</v>
      </c>
      <c r="H9" s="214">
        <f t="shared" si="0"/>
        <v>27050</v>
      </c>
      <c r="I9" s="71">
        <f t="shared" si="0"/>
        <v>0</v>
      </c>
      <c r="J9" s="156">
        <f t="shared" si="0"/>
        <v>0</v>
      </c>
      <c r="K9" s="71">
        <f t="shared" si="0"/>
        <v>9704000</v>
      </c>
      <c r="L9" s="194">
        <f>SUM(L13+L15+L18)</f>
        <v>9435422</v>
      </c>
      <c r="M9" s="71">
        <f t="shared" si="0"/>
        <v>0</v>
      </c>
      <c r="N9" s="165">
        <f>SUM(N13+N15+N18)</f>
        <v>0</v>
      </c>
      <c r="O9" s="71"/>
      <c r="P9" s="150">
        <f>SUM(P13+P15+P18)</f>
        <v>0</v>
      </c>
      <c r="Q9" s="71">
        <f t="shared" si="0"/>
        <v>0</v>
      </c>
      <c r="R9" s="159">
        <f>SUM(R13+R15+R18)</f>
        <v>0</v>
      </c>
      <c r="S9" s="71">
        <f t="shared" si="0"/>
        <v>0</v>
      </c>
      <c r="T9" s="14"/>
      <c r="V9" s="14"/>
    </row>
    <row r="10" spans="1:22" ht="15.75" hidden="1">
      <c r="A10" s="81">
        <v>3111</v>
      </c>
      <c r="B10" s="84" t="s">
        <v>50</v>
      </c>
      <c r="C10" s="82">
        <f aca="true" t="shared" si="1" ref="C10:D12">SUM(E10+G10+I10+K10+M10+O10+Q10)</f>
        <v>7530000</v>
      </c>
      <c r="D10" s="166">
        <f t="shared" si="1"/>
        <v>7401345</v>
      </c>
      <c r="E10" s="119">
        <v>0</v>
      </c>
      <c r="F10" s="151">
        <v>0</v>
      </c>
      <c r="G10" s="83">
        <v>0</v>
      </c>
      <c r="H10" s="215">
        <v>17735</v>
      </c>
      <c r="I10" s="83">
        <v>0</v>
      </c>
      <c r="J10" s="187">
        <v>0</v>
      </c>
      <c r="K10" s="83">
        <v>7530000</v>
      </c>
      <c r="L10" s="195">
        <v>7383610</v>
      </c>
      <c r="M10" s="83"/>
      <c r="N10" s="171">
        <v>0</v>
      </c>
      <c r="O10" s="83"/>
      <c r="P10" s="178">
        <v>0</v>
      </c>
      <c r="Q10" s="83"/>
      <c r="R10" s="180">
        <v>0</v>
      </c>
      <c r="S10" s="83"/>
      <c r="T10" s="14"/>
      <c r="V10" s="14"/>
    </row>
    <row r="11" spans="1:22" ht="15.75" hidden="1">
      <c r="A11" s="81">
        <v>3113</v>
      </c>
      <c r="B11" s="84" t="s">
        <v>51</v>
      </c>
      <c r="C11" s="82">
        <f t="shared" si="1"/>
        <v>270000</v>
      </c>
      <c r="D11" s="166">
        <f t="shared" si="1"/>
        <v>307670</v>
      </c>
      <c r="E11" s="119">
        <v>0</v>
      </c>
      <c r="F11" s="151">
        <v>0</v>
      </c>
      <c r="G11" s="83"/>
      <c r="H11" s="215">
        <v>0</v>
      </c>
      <c r="I11" s="83">
        <v>0</v>
      </c>
      <c r="J11" s="187">
        <v>0</v>
      </c>
      <c r="K11" s="83">
        <v>270000</v>
      </c>
      <c r="L11" s="195">
        <v>307670</v>
      </c>
      <c r="M11" s="83"/>
      <c r="N11" s="171">
        <v>0</v>
      </c>
      <c r="O11" s="83"/>
      <c r="P11" s="178">
        <v>0</v>
      </c>
      <c r="Q11" s="83"/>
      <c r="R11" s="180">
        <v>0</v>
      </c>
      <c r="S11" s="83"/>
      <c r="T11" s="14"/>
      <c r="V11" s="14"/>
    </row>
    <row r="12" spans="1:22" ht="15.75" hidden="1">
      <c r="A12" s="81">
        <v>3114</v>
      </c>
      <c r="B12" s="84" t="s">
        <v>52</v>
      </c>
      <c r="C12" s="82">
        <f t="shared" si="1"/>
        <v>275000</v>
      </c>
      <c r="D12" s="166">
        <f t="shared" si="1"/>
        <v>169730</v>
      </c>
      <c r="E12" s="119">
        <v>0</v>
      </c>
      <c r="F12" s="151">
        <v>0</v>
      </c>
      <c r="G12" s="83"/>
      <c r="H12" s="215">
        <v>0</v>
      </c>
      <c r="I12" s="83">
        <v>0</v>
      </c>
      <c r="J12" s="187">
        <v>0</v>
      </c>
      <c r="K12" s="83">
        <v>275000</v>
      </c>
      <c r="L12" s="195">
        <v>169730</v>
      </c>
      <c r="M12" s="83"/>
      <c r="N12" s="171">
        <v>0</v>
      </c>
      <c r="O12" s="83"/>
      <c r="P12" s="178">
        <v>0</v>
      </c>
      <c r="Q12" s="83"/>
      <c r="R12" s="180">
        <v>0</v>
      </c>
      <c r="S12" s="83"/>
      <c r="T12" s="14"/>
      <c r="V12" s="14"/>
    </row>
    <row r="13" spans="1:22" ht="15.75">
      <c r="A13" s="58">
        <v>311</v>
      </c>
      <c r="B13" s="59" t="s">
        <v>31</v>
      </c>
      <c r="C13" s="57">
        <f aca="true" t="shared" si="2" ref="C13:H13">SUM(C10:C12)</f>
        <v>8075000</v>
      </c>
      <c r="D13" s="167">
        <f t="shared" si="2"/>
        <v>7878745</v>
      </c>
      <c r="E13" s="73">
        <f t="shared" si="2"/>
        <v>0</v>
      </c>
      <c r="F13" s="152">
        <f t="shared" si="2"/>
        <v>0</v>
      </c>
      <c r="G13" s="73">
        <f t="shared" si="2"/>
        <v>0</v>
      </c>
      <c r="H13" s="216">
        <f t="shared" si="2"/>
        <v>17735</v>
      </c>
      <c r="I13" s="73">
        <v>0</v>
      </c>
      <c r="J13" s="157">
        <f>SUM(J10:J12)</f>
        <v>0</v>
      </c>
      <c r="K13" s="73">
        <f>SUM(K10:K12)</f>
        <v>8075000</v>
      </c>
      <c r="L13" s="196">
        <f>SUM(L10:L12)</f>
        <v>7861010</v>
      </c>
      <c r="M13" s="73">
        <f>SUM(M10:M12)</f>
        <v>0</v>
      </c>
      <c r="N13" s="167">
        <f>SUM(N10:N12)</f>
        <v>0</v>
      </c>
      <c r="O13" s="73"/>
      <c r="P13" s="152">
        <f>SUM(P10:P12)</f>
        <v>0</v>
      </c>
      <c r="Q13" s="73">
        <f>SUM(Q10:Q12)</f>
        <v>0</v>
      </c>
      <c r="R13" s="160">
        <f>SUM(R10:R12)</f>
        <v>0</v>
      </c>
      <c r="S13" s="73">
        <f>SUM(S10:S12)</f>
        <v>0</v>
      </c>
      <c r="T13" s="14"/>
      <c r="V13" s="14"/>
    </row>
    <row r="14" spans="1:22" ht="15.75" hidden="1">
      <c r="A14" s="81">
        <v>3121</v>
      </c>
      <c r="B14" s="85" t="s">
        <v>16</v>
      </c>
      <c r="C14" s="82">
        <f>SUM(E14+G14+I14+K14+M14+O14+Q14+S14)</f>
        <v>291000</v>
      </c>
      <c r="D14" s="166">
        <f>SUM(F14+H14+J14+L14+N14+P14+R14)</f>
        <v>322885</v>
      </c>
      <c r="E14" s="120">
        <v>0</v>
      </c>
      <c r="F14" s="173">
        <v>3000</v>
      </c>
      <c r="G14" s="83">
        <v>0</v>
      </c>
      <c r="H14" s="215">
        <v>6385</v>
      </c>
      <c r="I14" s="83">
        <v>0</v>
      </c>
      <c r="J14" s="187">
        <v>0</v>
      </c>
      <c r="K14" s="83">
        <v>291000</v>
      </c>
      <c r="L14" s="195">
        <v>313500</v>
      </c>
      <c r="M14" s="83"/>
      <c r="N14" s="171">
        <v>0</v>
      </c>
      <c r="O14" s="83"/>
      <c r="P14" s="178">
        <v>0</v>
      </c>
      <c r="Q14" s="83"/>
      <c r="R14" s="180">
        <v>0</v>
      </c>
      <c r="S14" s="83"/>
      <c r="T14" s="14"/>
      <c r="V14" s="14"/>
    </row>
    <row r="15" spans="1:22" ht="15.75">
      <c r="A15" s="58">
        <v>312</v>
      </c>
      <c r="B15" s="59" t="s">
        <v>16</v>
      </c>
      <c r="C15" s="57">
        <f>SUM(C14)</f>
        <v>291000</v>
      </c>
      <c r="D15" s="167">
        <f>SUM(D14)</f>
        <v>322885</v>
      </c>
      <c r="E15" s="73">
        <f aca="true" t="shared" si="3" ref="E15:S15">SUM(E14)</f>
        <v>0</v>
      </c>
      <c r="F15" s="152">
        <f>SUM(F14)</f>
        <v>3000</v>
      </c>
      <c r="G15" s="73">
        <f t="shared" si="3"/>
        <v>0</v>
      </c>
      <c r="H15" s="216">
        <f>SUM(H14)</f>
        <v>6385</v>
      </c>
      <c r="I15" s="73">
        <f t="shared" si="3"/>
        <v>0</v>
      </c>
      <c r="J15" s="157">
        <f>SUM(J14)</f>
        <v>0</v>
      </c>
      <c r="K15" s="73">
        <f>SUM(K14)</f>
        <v>291000</v>
      </c>
      <c r="L15" s="196">
        <f>SUM(L14)</f>
        <v>313500</v>
      </c>
      <c r="M15" s="73">
        <f t="shared" si="3"/>
        <v>0</v>
      </c>
      <c r="N15" s="167">
        <f>SUM(N14)</f>
        <v>0</v>
      </c>
      <c r="O15" s="73">
        <f t="shared" si="3"/>
        <v>0</v>
      </c>
      <c r="P15" s="152">
        <f>SUM(P14)</f>
        <v>0</v>
      </c>
      <c r="Q15" s="73">
        <f t="shared" si="3"/>
        <v>0</v>
      </c>
      <c r="R15" s="160">
        <f>SUM(R14)</f>
        <v>0</v>
      </c>
      <c r="S15" s="73">
        <f t="shared" si="3"/>
        <v>0</v>
      </c>
      <c r="T15" s="14"/>
      <c r="V15" s="14"/>
    </row>
    <row r="16" spans="1:22" ht="15.75" hidden="1">
      <c r="A16" s="81">
        <v>3132</v>
      </c>
      <c r="B16" s="84" t="s">
        <v>53</v>
      </c>
      <c r="C16" s="82">
        <f>SUM(E16+G16+I16+K16+M16+O16+Q16+S16)</f>
        <v>1338000</v>
      </c>
      <c r="D16" s="166">
        <f>SUM(F16+H16+J16+L16+N16+P16+R16)</f>
        <v>1253215</v>
      </c>
      <c r="E16" s="120">
        <v>0</v>
      </c>
      <c r="F16" s="173">
        <v>0</v>
      </c>
      <c r="G16" s="83">
        <v>0</v>
      </c>
      <c r="H16" s="215">
        <v>2795</v>
      </c>
      <c r="I16" s="83"/>
      <c r="J16" s="187">
        <v>0</v>
      </c>
      <c r="K16" s="83">
        <v>1338000</v>
      </c>
      <c r="L16" s="195">
        <v>1250420</v>
      </c>
      <c r="M16" s="83"/>
      <c r="N16" s="171">
        <v>0</v>
      </c>
      <c r="O16" s="83"/>
      <c r="P16" s="178">
        <v>0</v>
      </c>
      <c r="Q16" s="83"/>
      <c r="R16" s="180">
        <v>0</v>
      </c>
      <c r="S16" s="83"/>
      <c r="T16" s="14"/>
      <c r="V16" s="14"/>
    </row>
    <row r="17" spans="1:22" ht="15.75" hidden="1">
      <c r="A17" s="81">
        <v>3133</v>
      </c>
      <c r="B17" s="84" t="s">
        <v>54</v>
      </c>
      <c r="C17" s="82">
        <f>SUM(E17+G17+I17+K17+M17+O17+Q17+S17)</f>
        <v>0</v>
      </c>
      <c r="D17" s="166">
        <f>SUM(F17+H17+J17+L17+N17+P17+R17)</f>
        <v>10627</v>
      </c>
      <c r="E17" s="120">
        <v>0</v>
      </c>
      <c r="F17" s="173">
        <v>0</v>
      </c>
      <c r="G17" s="83">
        <v>0</v>
      </c>
      <c r="H17" s="215">
        <v>135</v>
      </c>
      <c r="I17" s="83"/>
      <c r="J17" s="187">
        <v>0</v>
      </c>
      <c r="K17" s="83">
        <v>0</v>
      </c>
      <c r="L17" s="195">
        <v>10492</v>
      </c>
      <c r="M17" s="83"/>
      <c r="N17" s="171">
        <v>0</v>
      </c>
      <c r="O17" s="83"/>
      <c r="P17" s="178">
        <v>0</v>
      </c>
      <c r="Q17" s="83"/>
      <c r="R17" s="180">
        <v>0</v>
      </c>
      <c r="S17" s="83"/>
      <c r="T17" s="14"/>
      <c r="V17" s="14"/>
    </row>
    <row r="18" spans="1:22" ht="15.75">
      <c r="A18" s="58">
        <v>313</v>
      </c>
      <c r="B18" s="86" t="s">
        <v>17</v>
      </c>
      <c r="C18" s="57">
        <f>SUM(C16:C17)</f>
        <v>1338000</v>
      </c>
      <c r="D18" s="167">
        <f>SUM(D16:D17)</f>
        <v>1263842</v>
      </c>
      <c r="E18" s="73">
        <f aca="true" t="shared" si="4" ref="E18:S18">SUM(E16:E17)</f>
        <v>0</v>
      </c>
      <c r="F18" s="152">
        <f>SUM(F16:F17)</f>
        <v>0</v>
      </c>
      <c r="G18" s="73">
        <f t="shared" si="4"/>
        <v>0</v>
      </c>
      <c r="H18" s="216">
        <f t="shared" si="4"/>
        <v>2930</v>
      </c>
      <c r="I18" s="73">
        <f t="shared" si="4"/>
        <v>0</v>
      </c>
      <c r="J18" s="157">
        <f t="shared" si="4"/>
        <v>0</v>
      </c>
      <c r="K18" s="73">
        <f t="shared" si="4"/>
        <v>1338000</v>
      </c>
      <c r="L18" s="196">
        <f>SUM(L16:L17)</f>
        <v>1260912</v>
      </c>
      <c r="M18" s="73">
        <f t="shared" si="4"/>
        <v>0</v>
      </c>
      <c r="N18" s="167">
        <f>SUM(N16:N17)</f>
        <v>0</v>
      </c>
      <c r="O18" s="73">
        <f t="shared" si="4"/>
        <v>0</v>
      </c>
      <c r="P18" s="152">
        <f>SUM(P16:P17)</f>
        <v>0</v>
      </c>
      <c r="Q18" s="73">
        <f t="shared" si="4"/>
        <v>0</v>
      </c>
      <c r="R18" s="160">
        <f>SUM(R16:R17)</f>
        <v>0</v>
      </c>
      <c r="S18" s="73">
        <f t="shared" si="4"/>
        <v>0</v>
      </c>
      <c r="T18" s="14"/>
      <c r="V18" s="14"/>
    </row>
    <row r="19" spans="1:22" ht="15.75">
      <c r="A19" s="41">
        <v>32</v>
      </c>
      <c r="B19" s="44" t="s">
        <v>18</v>
      </c>
      <c r="C19" s="56">
        <f aca="true" t="shared" si="5" ref="C19:S19">SUM(C24+C31+C41+C43+C50)</f>
        <v>1372060</v>
      </c>
      <c r="D19" s="168">
        <f>SUM(D24+D31+D41+D43+D50)</f>
        <v>1495838</v>
      </c>
      <c r="E19" s="121">
        <f t="shared" si="5"/>
        <v>905010</v>
      </c>
      <c r="F19" s="153">
        <f>SUM(F24+F31+F41+F43+F50)</f>
        <v>995923</v>
      </c>
      <c r="G19" s="121">
        <f t="shared" si="5"/>
        <v>236050</v>
      </c>
      <c r="H19" s="217">
        <f t="shared" si="5"/>
        <v>235415</v>
      </c>
      <c r="I19" s="121">
        <f t="shared" si="5"/>
        <v>105700</v>
      </c>
      <c r="J19" s="158">
        <f t="shared" si="5"/>
        <v>102000</v>
      </c>
      <c r="K19" s="121">
        <f t="shared" si="5"/>
        <v>77300</v>
      </c>
      <c r="L19" s="197">
        <f>SUM(L24+L31+L41+L43+L50)</f>
        <v>152993</v>
      </c>
      <c r="M19" s="121">
        <f t="shared" si="5"/>
        <v>8000</v>
      </c>
      <c r="N19" s="168">
        <f>SUM(N24+N31+N41+N43+N50)</f>
        <v>7385</v>
      </c>
      <c r="O19" s="121">
        <f>SUM(O24+O31+O41+O43+O50)</f>
        <v>40000</v>
      </c>
      <c r="P19" s="153">
        <f t="shared" si="5"/>
        <v>1352</v>
      </c>
      <c r="Q19" s="121">
        <v>0</v>
      </c>
      <c r="R19" s="161">
        <f t="shared" si="5"/>
        <v>770</v>
      </c>
      <c r="S19" s="122">
        <f t="shared" si="5"/>
        <v>0</v>
      </c>
      <c r="T19" s="14"/>
      <c r="V19" s="14"/>
    </row>
    <row r="20" spans="1:22" ht="15.75" hidden="1">
      <c r="A20" s="81">
        <v>3211</v>
      </c>
      <c r="B20" s="84" t="s">
        <v>55</v>
      </c>
      <c r="C20" s="82">
        <f>SUM(E20+G20+I20+K20+M20+O20+Q20+S20)</f>
        <v>103750</v>
      </c>
      <c r="D20" s="208">
        <f aca="true" t="shared" si="6" ref="D20:D74">SUM(F20+H20+J20+L20+N20+P20+R20)</f>
        <v>59845</v>
      </c>
      <c r="E20" s="87">
        <v>54050</v>
      </c>
      <c r="F20" s="174">
        <v>48380</v>
      </c>
      <c r="G20" s="83">
        <v>46700</v>
      </c>
      <c r="H20" s="215">
        <v>1890</v>
      </c>
      <c r="I20" s="83">
        <v>3000</v>
      </c>
      <c r="J20" s="187">
        <v>0</v>
      </c>
      <c r="K20" s="83">
        <v>0</v>
      </c>
      <c r="L20" s="195">
        <v>7790</v>
      </c>
      <c r="M20" s="83"/>
      <c r="N20" s="171">
        <v>1785</v>
      </c>
      <c r="O20" s="83"/>
      <c r="P20" s="178">
        <v>0</v>
      </c>
      <c r="Q20" s="83"/>
      <c r="R20" s="180">
        <v>0</v>
      </c>
      <c r="S20" s="83"/>
      <c r="T20" s="14"/>
      <c r="V20" s="14"/>
    </row>
    <row r="21" spans="1:22" ht="15.75" hidden="1">
      <c r="A21" s="81">
        <v>3212</v>
      </c>
      <c r="B21" s="84" t="s">
        <v>56</v>
      </c>
      <c r="C21" s="82">
        <f>SUM(E21+G21+I21+K21+M21+O21+Q21+S21)</f>
        <v>320000</v>
      </c>
      <c r="D21" s="208">
        <f t="shared" si="6"/>
        <v>317650</v>
      </c>
      <c r="E21" s="87">
        <v>320000</v>
      </c>
      <c r="F21" s="174">
        <v>317650</v>
      </c>
      <c r="G21" s="83">
        <v>0</v>
      </c>
      <c r="H21" s="215">
        <v>0</v>
      </c>
      <c r="I21" s="83"/>
      <c r="J21" s="187">
        <v>0</v>
      </c>
      <c r="K21" s="83"/>
      <c r="L21" s="195">
        <v>0</v>
      </c>
      <c r="M21" s="83"/>
      <c r="N21" s="171">
        <v>0</v>
      </c>
      <c r="O21" s="83"/>
      <c r="P21" s="178"/>
      <c r="Q21" s="83"/>
      <c r="R21" s="180">
        <v>0</v>
      </c>
      <c r="S21" s="83"/>
      <c r="T21" s="14"/>
      <c r="V21" s="14"/>
    </row>
    <row r="22" spans="1:22" ht="15.75" hidden="1">
      <c r="A22" s="81">
        <v>3213</v>
      </c>
      <c r="B22" s="84" t="s">
        <v>57</v>
      </c>
      <c r="C22" s="82">
        <f>SUM(E22+G22+I22+K22+M22+O22+Q22+S22)</f>
        <v>7500</v>
      </c>
      <c r="D22" s="208">
        <f t="shared" si="6"/>
        <v>10110</v>
      </c>
      <c r="E22" s="87">
        <v>6500</v>
      </c>
      <c r="F22" s="174">
        <v>10110</v>
      </c>
      <c r="G22" s="83">
        <v>1000</v>
      </c>
      <c r="H22" s="215"/>
      <c r="I22" s="83"/>
      <c r="J22" s="187"/>
      <c r="K22" s="83"/>
      <c r="L22" s="195"/>
      <c r="M22" s="83"/>
      <c r="N22" s="171"/>
      <c r="O22" s="83"/>
      <c r="P22" s="178"/>
      <c r="Q22" s="83"/>
      <c r="R22" s="180">
        <v>0</v>
      </c>
      <c r="S22" s="83"/>
      <c r="T22" s="14"/>
      <c r="V22" s="14"/>
    </row>
    <row r="23" spans="1:22" ht="15.75" hidden="1">
      <c r="A23" s="81">
        <v>3214</v>
      </c>
      <c r="B23" s="84" t="s">
        <v>58</v>
      </c>
      <c r="C23" s="82">
        <f>SUM(E23+G23+I23+K23+M23+O23+Q23+S23)</f>
        <v>3850</v>
      </c>
      <c r="D23" s="208">
        <f t="shared" si="6"/>
        <v>3210</v>
      </c>
      <c r="E23" s="87">
        <v>3000</v>
      </c>
      <c r="F23" s="174">
        <v>2655</v>
      </c>
      <c r="G23" s="83">
        <v>850</v>
      </c>
      <c r="H23" s="215">
        <v>555</v>
      </c>
      <c r="I23" s="83"/>
      <c r="J23" s="187"/>
      <c r="K23" s="83"/>
      <c r="L23" s="195"/>
      <c r="M23" s="83"/>
      <c r="N23" s="171"/>
      <c r="O23" s="83"/>
      <c r="P23" s="178"/>
      <c r="Q23" s="83"/>
      <c r="R23" s="180">
        <v>0</v>
      </c>
      <c r="S23" s="83"/>
      <c r="T23" s="14"/>
      <c r="V23" s="14"/>
    </row>
    <row r="24" spans="1:22" ht="15.75">
      <c r="A24" s="58">
        <v>321</v>
      </c>
      <c r="B24" s="59" t="s">
        <v>19</v>
      </c>
      <c r="C24" s="57">
        <f>SUM(C20:C23)</f>
        <v>435100</v>
      </c>
      <c r="D24" s="168">
        <f t="shared" si="6"/>
        <v>390815</v>
      </c>
      <c r="E24" s="73">
        <f aca="true" t="shared" si="7" ref="E24:S24">SUM(E20:E23)</f>
        <v>383550</v>
      </c>
      <c r="F24" s="152">
        <f>SUM(F20:F23)</f>
        <v>378795</v>
      </c>
      <c r="G24" s="73">
        <f t="shared" si="7"/>
        <v>48550</v>
      </c>
      <c r="H24" s="216">
        <f t="shared" si="7"/>
        <v>2445</v>
      </c>
      <c r="I24" s="73">
        <f t="shared" si="7"/>
        <v>3000</v>
      </c>
      <c r="J24" s="157">
        <f t="shared" si="7"/>
        <v>0</v>
      </c>
      <c r="K24" s="73">
        <f t="shared" si="7"/>
        <v>0</v>
      </c>
      <c r="L24" s="196">
        <f>SUM(L20:L23)</f>
        <v>7790</v>
      </c>
      <c r="M24" s="73">
        <f t="shared" si="7"/>
        <v>0</v>
      </c>
      <c r="N24" s="167">
        <f>SUM(N20:N23)</f>
        <v>1785</v>
      </c>
      <c r="O24" s="73">
        <f t="shared" si="7"/>
        <v>0</v>
      </c>
      <c r="P24" s="152">
        <f>SUM(P20:P23)</f>
        <v>0</v>
      </c>
      <c r="Q24" s="73">
        <f t="shared" si="7"/>
        <v>0</v>
      </c>
      <c r="R24" s="160">
        <f>SUM(R20:R23)</f>
        <v>0</v>
      </c>
      <c r="S24" s="73">
        <f t="shared" si="7"/>
        <v>0</v>
      </c>
      <c r="T24" s="14"/>
      <c r="V24" s="14"/>
    </row>
    <row r="25" spans="1:22" ht="15.75" hidden="1">
      <c r="A25" s="42">
        <v>3221</v>
      </c>
      <c r="B25" s="43" t="s">
        <v>59</v>
      </c>
      <c r="C25" s="34">
        <f aca="true" t="shared" si="8" ref="C25:C30">SUM(E25+G25+I25+K25+M25+O25+Q25)</f>
        <v>57800</v>
      </c>
      <c r="D25" s="208">
        <f t="shared" si="6"/>
        <v>80400</v>
      </c>
      <c r="E25" s="123">
        <v>51500</v>
      </c>
      <c r="F25" s="175">
        <v>68045</v>
      </c>
      <c r="G25" s="72">
        <v>1100</v>
      </c>
      <c r="H25" s="271">
        <v>1310</v>
      </c>
      <c r="I25" s="72">
        <v>0</v>
      </c>
      <c r="J25" s="188">
        <v>8190</v>
      </c>
      <c r="K25" s="72">
        <v>200</v>
      </c>
      <c r="L25" s="198">
        <v>2855</v>
      </c>
      <c r="M25" s="72"/>
      <c r="N25" s="207">
        <v>0</v>
      </c>
      <c r="O25" s="72">
        <v>5000</v>
      </c>
      <c r="P25" s="150"/>
      <c r="Q25" s="72"/>
      <c r="R25" s="159">
        <v>0</v>
      </c>
      <c r="S25" s="71"/>
      <c r="T25" s="14"/>
      <c r="V25" s="14"/>
    </row>
    <row r="26" spans="1:22" ht="15.75" hidden="1">
      <c r="A26" s="42">
        <v>3222</v>
      </c>
      <c r="B26" s="43" t="s">
        <v>60</v>
      </c>
      <c r="C26" s="34">
        <f t="shared" si="8"/>
        <v>126000</v>
      </c>
      <c r="D26" s="208">
        <f t="shared" si="6"/>
        <v>154185</v>
      </c>
      <c r="E26" s="123">
        <v>22000</v>
      </c>
      <c r="F26" s="175">
        <v>17335</v>
      </c>
      <c r="G26" s="72">
        <v>53000</v>
      </c>
      <c r="H26" s="271">
        <v>95925</v>
      </c>
      <c r="I26" s="72">
        <v>0</v>
      </c>
      <c r="J26" s="188">
        <v>2185</v>
      </c>
      <c r="K26" s="72">
        <v>34500</v>
      </c>
      <c r="L26" s="198">
        <v>38300</v>
      </c>
      <c r="M26" s="72">
        <v>1500</v>
      </c>
      <c r="N26" s="207">
        <v>0</v>
      </c>
      <c r="O26" s="72">
        <v>15000</v>
      </c>
      <c r="P26" s="150">
        <v>440</v>
      </c>
      <c r="Q26" s="72"/>
      <c r="R26" s="159">
        <v>0</v>
      </c>
      <c r="S26" s="71"/>
      <c r="T26" s="14"/>
      <c r="V26" s="14"/>
    </row>
    <row r="27" spans="1:22" ht="15.75" hidden="1">
      <c r="A27" s="42">
        <v>3223</v>
      </c>
      <c r="B27" s="43" t="s">
        <v>61</v>
      </c>
      <c r="C27" s="34">
        <f t="shared" si="8"/>
        <v>226500</v>
      </c>
      <c r="D27" s="208">
        <f t="shared" si="6"/>
        <v>256205</v>
      </c>
      <c r="E27" s="123">
        <v>193000</v>
      </c>
      <c r="F27" s="175">
        <v>218720</v>
      </c>
      <c r="G27" s="72">
        <v>26500</v>
      </c>
      <c r="H27" s="271">
        <v>27875</v>
      </c>
      <c r="I27" s="72">
        <v>5000</v>
      </c>
      <c r="J27" s="188">
        <v>8610</v>
      </c>
      <c r="K27" s="72">
        <v>2000</v>
      </c>
      <c r="L27" s="198">
        <v>1000</v>
      </c>
      <c r="M27" s="72"/>
      <c r="N27" s="207">
        <v>0</v>
      </c>
      <c r="O27" s="72">
        <v>0</v>
      </c>
      <c r="P27" s="150"/>
      <c r="Q27" s="72"/>
      <c r="R27" s="159">
        <v>0</v>
      </c>
      <c r="S27" s="71"/>
      <c r="T27" s="14"/>
      <c r="V27" s="14"/>
    </row>
    <row r="28" spans="1:22" ht="15.75" hidden="1">
      <c r="A28" s="42">
        <v>3224</v>
      </c>
      <c r="B28" s="43" t="s">
        <v>62</v>
      </c>
      <c r="C28" s="34">
        <f t="shared" si="8"/>
        <v>13200</v>
      </c>
      <c r="D28" s="208">
        <f t="shared" si="6"/>
        <v>13420</v>
      </c>
      <c r="E28" s="123">
        <v>8900</v>
      </c>
      <c r="F28" s="175">
        <v>8605</v>
      </c>
      <c r="G28" s="72">
        <v>4000</v>
      </c>
      <c r="H28" s="271">
        <v>4020</v>
      </c>
      <c r="I28" s="72">
        <v>300</v>
      </c>
      <c r="J28" s="188">
        <v>795</v>
      </c>
      <c r="K28" s="72"/>
      <c r="L28" s="198"/>
      <c r="M28" s="72"/>
      <c r="N28" s="207"/>
      <c r="O28" s="72"/>
      <c r="P28" s="222">
        <v>0</v>
      </c>
      <c r="Q28" s="72"/>
      <c r="R28" s="159">
        <v>0</v>
      </c>
      <c r="S28" s="71"/>
      <c r="T28" s="14"/>
      <c r="V28" s="14"/>
    </row>
    <row r="29" spans="1:22" ht="15.75" hidden="1">
      <c r="A29" s="42">
        <v>3225</v>
      </c>
      <c r="B29" s="43" t="s">
        <v>63</v>
      </c>
      <c r="C29" s="34">
        <f t="shared" si="8"/>
        <v>16000</v>
      </c>
      <c r="D29" s="208">
        <f t="shared" si="6"/>
        <v>39625</v>
      </c>
      <c r="E29" s="123">
        <v>6000</v>
      </c>
      <c r="F29" s="175">
        <v>3920</v>
      </c>
      <c r="G29" s="72">
        <v>0</v>
      </c>
      <c r="H29" s="271">
        <v>0</v>
      </c>
      <c r="I29" s="72">
        <v>0</v>
      </c>
      <c r="J29" s="188">
        <v>0</v>
      </c>
      <c r="K29" s="72"/>
      <c r="L29" s="198">
        <v>35705</v>
      </c>
      <c r="M29" s="72"/>
      <c r="N29" s="207">
        <v>0</v>
      </c>
      <c r="O29" s="72">
        <v>10000</v>
      </c>
      <c r="P29" s="150"/>
      <c r="Q29" s="72">
        <v>0</v>
      </c>
      <c r="R29" s="159">
        <v>0</v>
      </c>
      <c r="S29" s="71"/>
      <c r="T29" s="14"/>
      <c r="V29" s="14"/>
    </row>
    <row r="30" spans="1:22" ht="15.75" hidden="1">
      <c r="A30" s="42">
        <v>3227</v>
      </c>
      <c r="B30" s="43" t="s">
        <v>64</v>
      </c>
      <c r="C30" s="34">
        <f t="shared" si="8"/>
        <v>3500</v>
      </c>
      <c r="D30" s="208">
        <f t="shared" si="6"/>
        <v>63</v>
      </c>
      <c r="E30" s="123">
        <v>3500</v>
      </c>
      <c r="F30" s="175">
        <v>63</v>
      </c>
      <c r="G30" s="72">
        <v>0</v>
      </c>
      <c r="H30" s="271">
        <v>0</v>
      </c>
      <c r="I30" s="72"/>
      <c r="J30" s="188">
        <v>0</v>
      </c>
      <c r="K30" s="72">
        <v>0</v>
      </c>
      <c r="L30" s="198">
        <v>0</v>
      </c>
      <c r="M30" s="72"/>
      <c r="N30" s="207">
        <v>0</v>
      </c>
      <c r="O30" s="72"/>
      <c r="P30" s="150">
        <v>0</v>
      </c>
      <c r="Q30" s="72">
        <v>0</v>
      </c>
      <c r="R30" s="159">
        <v>0</v>
      </c>
      <c r="S30" s="71"/>
      <c r="T30" s="14"/>
      <c r="V30" s="14"/>
    </row>
    <row r="31" spans="1:20" ht="15.75">
      <c r="A31" s="58">
        <v>322</v>
      </c>
      <c r="B31" s="86" t="s">
        <v>32</v>
      </c>
      <c r="C31" s="57">
        <f>SUM(C25:C30)</f>
        <v>443000</v>
      </c>
      <c r="D31" s="168">
        <f>SUM(D25:D30)</f>
        <v>543898</v>
      </c>
      <c r="E31" s="73">
        <f>SUM(E25:E30)</f>
        <v>284900</v>
      </c>
      <c r="F31" s="152">
        <f>SUM(F25:F30)</f>
        <v>316688</v>
      </c>
      <c r="G31" s="121">
        <f aca="true" t="shared" si="9" ref="G31:S31">SUM(G25:G30)</f>
        <v>84600</v>
      </c>
      <c r="H31" s="217">
        <f t="shared" si="9"/>
        <v>129130</v>
      </c>
      <c r="I31" s="121">
        <f t="shared" si="9"/>
        <v>5300</v>
      </c>
      <c r="J31" s="158">
        <f t="shared" si="9"/>
        <v>19780</v>
      </c>
      <c r="K31" s="121">
        <f t="shared" si="9"/>
        <v>36700</v>
      </c>
      <c r="L31" s="197">
        <f>SUM(L25:L30)</f>
        <v>77860</v>
      </c>
      <c r="M31" s="121">
        <f t="shared" si="9"/>
        <v>1500</v>
      </c>
      <c r="N31" s="168">
        <f>SUM(N25:N30)</f>
        <v>0</v>
      </c>
      <c r="O31" s="73">
        <f>SUM(O25:O30)</f>
        <v>30000</v>
      </c>
      <c r="P31" s="152">
        <f>SUM(P25:P30)</f>
        <v>440</v>
      </c>
      <c r="Q31" s="121">
        <f t="shared" si="9"/>
        <v>0</v>
      </c>
      <c r="R31" s="160">
        <f>SUM(R25:R30)</f>
        <v>0</v>
      </c>
      <c r="S31" s="122">
        <f t="shared" si="9"/>
        <v>0</v>
      </c>
      <c r="T31" s="14"/>
    </row>
    <row r="32" spans="1:20" ht="15.75" hidden="1">
      <c r="A32" s="81">
        <v>3231</v>
      </c>
      <c r="B32" s="84" t="s">
        <v>65</v>
      </c>
      <c r="C32" s="82">
        <f>SUM(E32+G32+I32+K32+M32+O32+Q32+S32)</f>
        <v>61400</v>
      </c>
      <c r="D32" s="208">
        <f t="shared" si="6"/>
        <v>35985</v>
      </c>
      <c r="E32" s="87">
        <v>16300</v>
      </c>
      <c r="F32" s="174">
        <v>14805</v>
      </c>
      <c r="G32" s="83">
        <v>15000</v>
      </c>
      <c r="H32" s="215">
        <v>9400</v>
      </c>
      <c r="I32" s="83">
        <v>30100</v>
      </c>
      <c r="J32" s="187">
        <v>11780</v>
      </c>
      <c r="K32" s="83">
        <v>0</v>
      </c>
      <c r="L32" s="195">
        <v>0</v>
      </c>
      <c r="M32" s="83"/>
      <c r="N32" s="171">
        <v>0</v>
      </c>
      <c r="O32" s="83"/>
      <c r="P32" s="178">
        <v>0</v>
      </c>
      <c r="Q32" s="83">
        <v>0</v>
      </c>
      <c r="R32" s="180">
        <v>0</v>
      </c>
      <c r="S32" s="83"/>
      <c r="T32" s="14"/>
    </row>
    <row r="33" spans="1:20" ht="15.75" hidden="1">
      <c r="A33" s="81">
        <v>3232</v>
      </c>
      <c r="B33" s="84" t="s">
        <v>66</v>
      </c>
      <c r="C33" s="82">
        <f aca="true" t="shared" si="10" ref="C33:C40">SUM(E33+G33+I33+K33+M33+O33+Q33+S33)</f>
        <v>146500</v>
      </c>
      <c r="D33" s="208">
        <f t="shared" si="6"/>
        <v>181580</v>
      </c>
      <c r="E33" s="87">
        <v>106000</v>
      </c>
      <c r="F33" s="174">
        <v>163880</v>
      </c>
      <c r="G33" s="83">
        <v>30500</v>
      </c>
      <c r="H33" s="215">
        <v>16930</v>
      </c>
      <c r="I33" s="83"/>
      <c r="J33" s="187"/>
      <c r="K33" s="83"/>
      <c r="L33" s="195"/>
      <c r="M33" s="83"/>
      <c r="N33" s="171"/>
      <c r="O33" s="83">
        <v>10000</v>
      </c>
      <c r="P33" s="152"/>
      <c r="Q33" s="83"/>
      <c r="R33" s="180">
        <v>770</v>
      </c>
      <c r="S33" s="83"/>
      <c r="T33" s="14"/>
    </row>
    <row r="34" spans="1:20" ht="15.75" hidden="1">
      <c r="A34" s="81">
        <v>3233</v>
      </c>
      <c r="B34" s="84" t="s">
        <v>67</v>
      </c>
      <c r="C34" s="82">
        <f t="shared" si="10"/>
        <v>300</v>
      </c>
      <c r="D34" s="208">
        <f t="shared" si="6"/>
        <v>7850</v>
      </c>
      <c r="E34" s="87">
        <v>0</v>
      </c>
      <c r="F34" s="174">
        <v>7850</v>
      </c>
      <c r="G34" s="83">
        <v>300</v>
      </c>
      <c r="H34" s="215">
        <v>0</v>
      </c>
      <c r="I34" s="83"/>
      <c r="J34" s="187">
        <v>0</v>
      </c>
      <c r="K34" s="83">
        <v>0</v>
      </c>
      <c r="L34" s="195">
        <v>0</v>
      </c>
      <c r="M34" s="83"/>
      <c r="N34" s="171">
        <v>0</v>
      </c>
      <c r="O34" s="83"/>
      <c r="P34" s="178"/>
      <c r="Q34" s="83"/>
      <c r="R34" s="180">
        <v>0</v>
      </c>
      <c r="S34" s="83"/>
      <c r="T34" s="14"/>
    </row>
    <row r="35" spans="1:20" ht="15.75" hidden="1">
      <c r="A35" s="81">
        <v>3234</v>
      </c>
      <c r="B35" s="84" t="s">
        <v>68</v>
      </c>
      <c r="C35" s="82">
        <f t="shared" si="10"/>
        <v>25750</v>
      </c>
      <c r="D35" s="208">
        <f t="shared" si="6"/>
        <v>29670</v>
      </c>
      <c r="E35" s="87">
        <v>17750</v>
      </c>
      <c r="F35" s="174">
        <v>15540</v>
      </c>
      <c r="G35" s="83">
        <v>8000</v>
      </c>
      <c r="H35" s="215">
        <v>14130</v>
      </c>
      <c r="I35" s="83"/>
      <c r="J35" s="187"/>
      <c r="K35" s="83"/>
      <c r="L35" s="195"/>
      <c r="M35" s="83"/>
      <c r="N35" s="171"/>
      <c r="O35" s="83"/>
      <c r="P35" s="178"/>
      <c r="Q35" s="83"/>
      <c r="R35" s="180">
        <v>0</v>
      </c>
      <c r="S35" s="83"/>
      <c r="T35" s="14"/>
    </row>
    <row r="36" spans="1:20" ht="15.75" hidden="1">
      <c r="A36" s="81">
        <v>3235</v>
      </c>
      <c r="B36" s="84" t="s">
        <v>69</v>
      </c>
      <c r="C36" s="82">
        <f t="shared" si="10"/>
        <v>20000</v>
      </c>
      <c r="D36" s="208">
        <f t="shared" si="6"/>
        <v>16790</v>
      </c>
      <c r="E36" s="87">
        <v>6500</v>
      </c>
      <c r="F36" s="174">
        <v>0</v>
      </c>
      <c r="G36" s="83">
        <v>13500</v>
      </c>
      <c r="H36" s="215">
        <v>16790</v>
      </c>
      <c r="I36" s="83"/>
      <c r="J36" s="187">
        <v>0</v>
      </c>
      <c r="K36" s="83">
        <v>0</v>
      </c>
      <c r="L36" s="195">
        <v>0</v>
      </c>
      <c r="M36" s="83"/>
      <c r="N36" s="171">
        <v>0</v>
      </c>
      <c r="O36" s="83"/>
      <c r="P36" s="178"/>
      <c r="Q36" s="83"/>
      <c r="R36" s="180">
        <v>0</v>
      </c>
      <c r="S36" s="83"/>
      <c r="T36" s="14"/>
    </row>
    <row r="37" spans="1:20" ht="15.75" hidden="1">
      <c r="A37" s="81">
        <v>3236</v>
      </c>
      <c r="B37" s="84" t="s">
        <v>70</v>
      </c>
      <c r="C37" s="82">
        <f t="shared" si="10"/>
        <v>20000</v>
      </c>
      <c r="D37" s="208">
        <f t="shared" si="6"/>
        <v>22365</v>
      </c>
      <c r="E37" s="87">
        <v>20000</v>
      </c>
      <c r="F37" s="174">
        <v>19500</v>
      </c>
      <c r="G37" s="83">
        <v>0</v>
      </c>
      <c r="H37" s="215">
        <v>2865</v>
      </c>
      <c r="I37" s="83"/>
      <c r="J37" s="187"/>
      <c r="K37" s="83"/>
      <c r="L37" s="195"/>
      <c r="M37" s="83"/>
      <c r="N37" s="171"/>
      <c r="O37" s="83"/>
      <c r="P37" s="178"/>
      <c r="Q37" s="83"/>
      <c r="R37" s="180">
        <v>0</v>
      </c>
      <c r="S37" s="83"/>
      <c r="T37" s="14"/>
    </row>
    <row r="38" spans="1:20" ht="15.75" hidden="1">
      <c r="A38" s="81">
        <v>3237</v>
      </c>
      <c r="B38" s="84" t="s">
        <v>71</v>
      </c>
      <c r="C38" s="82">
        <f t="shared" si="10"/>
        <v>10600</v>
      </c>
      <c r="D38" s="208">
        <f t="shared" si="6"/>
        <v>1325</v>
      </c>
      <c r="E38" s="87">
        <v>0</v>
      </c>
      <c r="F38" s="174">
        <v>625</v>
      </c>
      <c r="G38" s="83">
        <v>0</v>
      </c>
      <c r="H38" s="215">
        <v>0</v>
      </c>
      <c r="I38" s="83"/>
      <c r="J38" s="187">
        <v>0</v>
      </c>
      <c r="K38" s="83">
        <v>10600</v>
      </c>
      <c r="L38" s="195">
        <v>0</v>
      </c>
      <c r="M38" s="83"/>
      <c r="N38" s="171">
        <v>0</v>
      </c>
      <c r="O38" s="83"/>
      <c r="P38" s="178">
        <v>700</v>
      </c>
      <c r="Q38" s="83"/>
      <c r="R38" s="180">
        <v>0</v>
      </c>
      <c r="S38" s="83"/>
      <c r="T38" s="14"/>
    </row>
    <row r="39" spans="1:20" ht="15.75" hidden="1">
      <c r="A39" s="81">
        <v>3238</v>
      </c>
      <c r="B39" s="84" t="s">
        <v>72</v>
      </c>
      <c r="C39" s="82">
        <f t="shared" si="10"/>
        <v>5850</v>
      </c>
      <c r="D39" s="208">
        <f t="shared" si="6"/>
        <v>11725</v>
      </c>
      <c r="E39" s="87">
        <v>5850</v>
      </c>
      <c r="F39" s="174">
        <v>11725</v>
      </c>
      <c r="G39" s="83"/>
      <c r="H39" s="215"/>
      <c r="I39" s="83"/>
      <c r="J39" s="187"/>
      <c r="K39" s="83"/>
      <c r="L39" s="195"/>
      <c r="M39" s="83"/>
      <c r="N39" s="171"/>
      <c r="O39" s="83"/>
      <c r="P39" s="178"/>
      <c r="Q39" s="83"/>
      <c r="R39" s="180">
        <v>0</v>
      </c>
      <c r="S39" s="83"/>
      <c r="T39" s="14"/>
    </row>
    <row r="40" spans="1:20" ht="15.75" hidden="1">
      <c r="A40" s="81">
        <v>3239</v>
      </c>
      <c r="B40" s="84" t="s">
        <v>73</v>
      </c>
      <c r="C40" s="82">
        <f t="shared" si="10"/>
        <v>54100</v>
      </c>
      <c r="D40" s="208">
        <f t="shared" si="6"/>
        <v>39325</v>
      </c>
      <c r="E40" s="87">
        <v>46600</v>
      </c>
      <c r="F40" s="174">
        <v>30375</v>
      </c>
      <c r="G40" s="83">
        <v>7500</v>
      </c>
      <c r="H40" s="215">
        <v>8705</v>
      </c>
      <c r="I40" s="83">
        <v>0</v>
      </c>
      <c r="J40" s="187">
        <v>0</v>
      </c>
      <c r="K40" s="83">
        <v>0</v>
      </c>
      <c r="L40" s="195">
        <v>37</v>
      </c>
      <c r="M40" s="83"/>
      <c r="N40" s="171">
        <v>55</v>
      </c>
      <c r="O40" s="83"/>
      <c r="P40" s="178">
        <v>153</v>
      </c>
      <c r="Q40" s="83"/>
      <c r="R40" s="180">
        <v>0</v>
      </c>
      <c r="S40" s="83"/>
      <c r="T40" s="14"/>
    </row>
    <row r="41" spans="1:21" ht="15.75">
      <c r="A41" s="58">
        <v>323</v>
      </c>
      <c r="B41" s="59" t="s">
        <v>20</v>
      </c>
      <c r="C41" s="57">
        <f aca="true" t="shared" si="11" ref="C41:H41">SUM(C32:C40)</f>
        <v>344500</v>
      </c>
      <c r="D41" s="168">
        <f>SUM(D32:D40)</f>
        <v>346615</v>
      </c>
      <c r="E41" s="73">
        <f t="shared" si="11"/>
        <v>219000</v>
      </c>
      <c r="F41" s="152">
        <f>SUM(F32:F40)</f>
        <v>264300</v>
      </c>
      <c r="G41" s="73">
        <f t="shared" si="11"/>
        <v>74800</v>
      </c>
      <c r="H41" s="217">
        <f t="shared" si="11"/>
        <v>68820</v>
      </c>
      <c r="I41" s="121">
        <f aca="true" t="shared" si="12" ref="I41:S41">SUM(I32:I40)</f>
        <v>30100</v>
      </c>
      <c r="J41" s="158">
        <f t="shared" si="12"/>
        <v>11780</v>
      </c>
      <c r="K41" s="121">
        <f t="shared" si="12"/>
        <v>10600</v>
      </c>
      <c r="L41" s="197">
        <f>SUM(L32:L40)</f>
        <v>37</v>
      </c>
      <c r="M41" s="121">
        <f t="shared" si="12"/>
        <v>0</v>
      </c>
      <c r="N41" s="168">
        <f>SUM(N32:N40)</f>
        <v>55</v>
      </c>
      <c r="O41" s="121">
        <f t="shared" si="12"/>
        <v>10000</v>
      </c>
      <c r="P41" s="153">
        <f t="shared" si="12"/>
        <v>853</v>
      </c>
      <c r="Q41" s="121">
        <f>SUM(Q32:Q40)</f>
        <v>0</v>
      </c>
      <c r="R41" s="160">
        <v>770</v>
      </c>
      <c r="S41" s="122">
        <f t="shared" si="12"/>
        <v>0</v>
      </c>
      <c r="T41" s="14"/>
      <c r="U41" s="14"/>
    </row>
    <row r="42" spans="1:20" ht="15.75" hidden="1">
      <c r="A42" s="81">
        <v>3241</v>
      </c>
      <c r="B42" s="85" t="s">
        <v>33</v>
      </c>
      <c r="C42" s="82">
        <f>SUM(E42+G42+I42+K42+M42+O42+Q42+S42)</f>
        <v>6400</v>
      </c>
      <c r="D42" s="208">
        <f t="shared" si="6"/>
        <v>18855</v>
      </c>
      <c r="E42" s="87">
        <v>0</v>
      </c>
      <c r="F42" s="174">
        <v>985</v>
      </c>
      <c r="G42" s="83">
        <v>0</v>
      </c>
      <c r="H42" s="215">
        <v>900</v>
      </c>
      <c r="I42" s="83"/>
      <c r="J42" s="187">
        <v>0</v>
      </c>
      <c r="K42" s="83">
        <v>6400</v>
      </c>
      <c r="L42" s="195">
        <v>16970</v>
      </c>
      <c r="M42" s="83"/>
      <c r="N42" s="171">
        <v>0</v>
      </c>
      <c r="O42" s="83"/>
      <c r="P42" s="178"/>
      <c r="Q42" s="83"/>
      <c r="R42" s="180">
        <v>0</v>
      </c>
      <c r="S42" s="83"/>
      <c r="T42" s="14"/>
    </row>
    <row r="43" spans="1:20" ht="15.75">
      <c r="A43" s="58">
        <v>324</v>
      </c>
      <c r="B43" s="59" t="s">
        <v>33</v>
      </c>
      <c r="C43" s="57">
        <f>SUM(C42)</f>
        <v>6400</v>
      </c>
      <c r="D43" s="168">
        <f t="shared" si="6"/>
        <v>18855</v>
      </c>
      <c r="E43" s="73">
        <v>0</v>
      </c>
      <c r="F43" s="152">
        <f>SUM(F42)</f>
        <v>985</v>
      </c>
      <c r="G43" s="73">
        <v>0</v>
      </c>
      <c r="H43" s="216">
        <f>SUM(H42)</f>
        <v>900</v>
      </c>
      <c r="I43" s="73">
        <f aca="true" t="shared" si="13" ref="I43:S43">SUM(I42)</f>
        <v>0</v>
      </c>
      <c r="J43" s="157">
        <f t="shared" si="13"/>
        <v>0</v>
      </c>
      <c r="K43" s="73">
        <f t="shared" si="13"/>
        <v>6400</v>
      </c>
      <c r="L43" s="196">
        <f>SUM(L42)</f>
        <v>16970</v>
      </c>
      <c r="M43" s="73">
        <f t="shared" si="13"/>
        <v>0</v>
      </c>
      <c r="N43" s="167">
        <f>SUM(N42)</f>
        <v>0</v>
      </c>
      <c r="O43" s="73"/>
      <c r="P43" s="152">
        <f>SUM(P42)</f>
        <v>0</v>
      </c>
      <c r="Q43" s="73">
        <f t="shared" si="13"/>
        <v>0</v>
      </c>
      <c r="R43" s="160">
        <v>0</v>
      </c>
      <c r="S43" s="73">
        <f t="shared" si="13"/>
        <v>0</v>
      </c>
      <c r="T43" s="14"/>
    </row>
    <row r="44" spans="1:20" ht="15.75" hidden="1">
      <c r="A44" s="81">
        <v>3292</v>
      </c>
      <c r="B44" s="85" t="s">
        <v>74</v>
      </c>
      <c r="C44" s="82">
        <f aca="true" t="shared" si="14" ref="C44:C49">SUM(E44+G44+I44+K44+M44+O44+Q44+S44)</f>
        <v>22960</v>
      </c>
      <c r="D44" s="208">
        <f t="shared" si="6"/>
        <v>21880</v>
      </c>
      <c r="E44" s="87">
        <v>9860</v>
      </c>
      <c r="F44" s="174">
        <v>7255</v>
      </c>
      <c r="G44" s="83">
        <v>13100</v>
      </c>
      <c r="H44" s="215">
        <v>5265</v>
      </c>
      <c r="I44" s="83">
        <v>0</v>
      </c>
      <c r="J44" s="187">
        <v>9360</v>
      </c>
      <c r="K44" s="83">
        <v>0</v>
      </c>
      <c r="L44" s="195">
        <v>0</v>
      </c>
      <c r="M44" s="83"/>
      <c r="N44" s="171">
        <v>0</v>
      </c>
      <c r="O44" s="83"/>
      <c r="P44" s="178">
        <v>0</v>
      </c>
      <c r="Q44" s="83"/>
      <c r="R44" s="180">
        <v>0</v>
      </c>
      <c r="S44" s="83"/>
      <c r="T44" s="14"/>
    </row>
    <row r="45" spans="1:20" ht="15.75" hidden="1">
      <c r="A45" s="81">
        <v>3293</v>
      </c>
      <c r="B45" s="85" t="s">
        <v>75</v>
      </c>
      <c r="C45" s="82">
        <f t="shared" si="14"/>
        <v>16400</v>
      </c>
      <c r="D45" s="208">
        <f t="shared" si="6"/>
        <v>16105</v>
      </c>
      <c r="E45" s="87">
        <v>2500</v>
      </c>
      <c r="F45" s="174">
        <v>1045</v>
      </c>
      <c r="G45" s="83">
        <v>3000</v>
      </c>
      <c r="H45" s="215">
        <v>6680</v>
      </c>
      <c r="I45" s="83">
        <v>10300</v>
      </c>
      <c r="J45" s="187">
        <v>0</v>
      </c>
      <c r="K45" s="83">
        <v>600</v>
      </c>
      <c r="L45" s="195">
        <v>8321</v>
      </c>
      <c r="M45" s="83"/>
      <c r="N45" s="171">
        <v>0</v>
      </c>
      <c r="O45" s="83"/>
      <c r="P45" s="178">
        <v>59</v>
      </c>
      <c r="Q45" s="83"/>
      <c r="R45" s="180">
        <v>0</v>
      </c>
      <c r="S45" s="83"/>
      <c r="T45" s="14"/>
    </row>
    <row r="46" spans="1:20" ht="15.75" hidden="1">
      <c r="A46" s="81">
        <v>3294</v>
      </c>
      <c r="B46" s="85" t="s">
        <v>76</v>
      </c>
      <c r="C46" s="82">
        <f t="shared" si="14"/>
        <v>1500</v>
      </c>
      <c r="D46" s="208">
        <f t="shared" si="6"/>
        <v>1520</v>
      </c>
      <c r="E46" s="87">
        <v>1500</v>
      </c>
      <c r="F46" s="174">
        <v>1100</v>
      </c>
      <c r="G46" s="83"/>
      <c r="H46" s="215">
        <v>420</v>
      </c>
      <c r="I46" s="83"/>
      <c r="J46" s="187"/>
      <c r="K46" s="83"/>
      <c r="L46" s="195"/>
      <c r="M46" s="83"/>
      <c r="N46" s="171"/>
      <c r="O46" s="83"/>
      <c r="P46" s="178"/>
      <c r="Q46" s="83"/>
      <c r="R46" s="180">
        <v>0</v>
      </c>
      <c r="S46" s="83"/>
      <c r="T46" s="14"/>
    </row>
    <row r="47" spans="1:20" ht="15.75" hidden="1">
      <c r="A47" s="81">
        <v>3295</v>
      </c>
      <c r="B47" s="85" t="s">
        <v>77</v>
      </c>
      <c r="C47" s="82">
        <f t="shared" si="14"/>
        <v>23500</v>
      </c>
      <c r="D47" s="208">
        <f t="shared" si="6"/>
        <v>49465</v>
      </c>
      <c r="E47" s="87">
        <v>500</v>
      </c>
      <c r="F47" s="174">
        <v>7220</v>
      </c>
      <c r="G47" s="83"/>
      <c r="H47" s="215">
        <v>1020</v>
      </c>
      <c r="I47" s="83"/>
      <c r="J47" s="187">
        <v>0</v>
      </c>
      <c r="K47" s="83">
        <v>23000</v>
      </c>
      <c r="L47" s="195">
        <v>41225</v>
      </c>
      <c r="M47" s="83"/>
      <c r="N47" s="171">
        <v>0</v>
      </c>
      <c r="O47" s="83"/>
      <c r="P47" s="178"/>
      <c r="Q47" s="83"/>
      <c r="R47" s="180">
        <v>0</v>
      </c>
      <c r="S47" s="83"/>
      <c r="T47" s="14"/>
    </row>
    <row r="48" spans="1:20" ht="15.75" hidden="1">
      <c r="A48" s="81">
        <v>3296</v>
      </c>
      <c r="B48" s="85" t="s">
        <v>114</v>
      </c>
      <c r="C48" s="82">
        <f t="shared" si="14"/>
        <v>3200</v>
      </c>
      <c r="D48" s="208">
        <f t="shared" si="6"/>
        <v>16790</v>
      </c>
      <c r="E48" s="87">
        <v>3200</v>
      </c>
      <c r="F48" s="174">
        <v>16790</v>
      </c>
      <c r="G48" s="83"/>
      <c r="H48" s="215"/>
      <c r="I48" s="83"/>
      <c r="J48" s="187"/>
      <c r="K48" s="83"/>
      <c r="L48" s="195"/>
      <c r="M48" s="83"/>
      <c r="N48" s="171"/>
      <c r="O48" s="83"/>
      <c r="P48" s="178"/>
      <c r="Q48" s="83"/>
      <c r="R48" s="180"/>
      <c r="S48" s="83"/>
      <c r="T48" s="14"/>
    </row>
    <row r="49" spans="1:20" ht="15.75" hidden="1">
      <c r="A49" s="81">
        <v>3299</v>
      </c>
      <c r="B49" s="85" t="s">
        <v>34</v>
      </c>
      <c r="C49" s="82">
        <f t="shared" si="14"/>
        <v>75500</v>
      </c>
      <c r="D49" s="208">
        <f t="shared" si="6"/>
        <v>89895</v>
      </c>
      <c r="E49" s="87">
        <v>0</v>
      </c>
      <c r="F49" s="174">
        <v>1745</v>
      </c>
      <c r="G49" s="83">
        <v>12000</v>
      </c>
      <c r="H49" s="215">
        <v>20735</v>
      </c>
      <c r="I49" s="83">
        <v>57000</v>
      </c>
      <c r="J49" s="187">
        <v>61080</v>
      </c>
      <c r="K49" s="83">
        <v>0</v>
      </c>
      <c r="L49" s="195">
        <v>790</v>
      </c>
      <c r="M49" s="83">
        <v>6500</v>
      </c>
      <c r="N49" s="171">
        <v>5545</v>
      </c>
      <c r="O49" s="83"/>
      <c r="P49" s="178"/>
      <c r="Q49" s="83"/>
      <c r="R49" s="180">
        <v>0</v>
      </c>
      <c r="S49" s="83"/>
      <c r="T49" s="14"/>
    </row>
    <row r="50" spans="1:20" ht="15.75">
      <c r="A50" s="58">
        <v>329</v>
      </c>
      <c r="B50" s="59" t="s">
        <v>34</v>
      </c>
      <c r="C50" s="57">
        <f>SUM(C44:C49)</f>
        <v>143060</v>
      </c>
      <c r="D50" s="168">
        <f t="shared" si="6"/>
        <v>195655</v>
      </c>
      <c r="E50" s="121">
        <f>SUM(E44:E49)</f>
        <v>17560</v>
      </c>
      <c r="F50" s="153">
        <f>SUM(F44:F49)</f>
        <v>35155</v>
      </c>
      <c r="G50" s="121">
        <f aca="true" t="shared" si="15" ref="G50:S50">SUM(G44:G49)</f>
        <v>28100</v>
      </c>
      <c r="H50" s="217">
        <f t="shared" si="15"/>
        <v>34120</v>
      </c>
      <c r="I50" s="121">
        <f t="shared" si="15"/>
        <v>67300</v>
      </c>
      <c r="J50" s="158">
        <f t="shared" si="15"/>
        <v>70440</v>
      </c>
      <c r="K50" s="121">
        <f t="shared" si="15"/>
        <v>23600</v>
      </c>
      <c r="L50" s="197">
        <f>SUM(L44:L49)</f>
        <v>50336</v>
      </c>
      <c r="M50" s="121">
        <f t="shared" si="15"/>
        <v>6500</v>
      </c>
      <c r="N50" s="168">
        <f>SUM(N44:N49)</f>
        <v>5545</v>
      </c>
      <c r="O50" s="121"/>
      <c r="P50" s="152">
        <f>SUM(P44:P49)</f>
        <v>59</v>
      </c>
      <c r="Q50" s="121">
        <f t="shared" si="15"/>
        <v>0</v>
      </c>
      <c r="R50" s="160">
        <f>SUM(R44:R49)</f>
        <v>0</v>
      </c>
      <c r="S50" s="122">
        <f t="shared" si="15"/>
        <v>0</v>
      </c>
      <c r="T50" s="14"/>
    </row>
    <row r="51" spans="1:20" ht="15.75">
      <c r="A51" s="41">
        <v>34</v>
      </c>
      <c r="B51" s="44" t="s">
        <v>35</v>
      </c>
      <c r="C51" s="34">
        <f>SUM(C55)</f>
        <v>5800</v>
      </c>
      <c r="D51" s="168">
        <f t="shared" si="6"/>
        <v>4347</v>
      </c>
      <c r="E51" s="71">
        <f>SUM(E52:E53)</f>
        <v>5750</v>
      </c>
      <c r="F51" s="150">
        <f>SUM(F52:F53)</f>
        <v>3966</v>
      </c>
      <c r="G51" s="121">
        <f>SUM(G52:G54)</f>
        <v>50</v>
      </c>
      <c r="H51" s="217">
        <f>SUM(H55)</f>
        <v>381</v>
      </c>
      <c r="I51" s="121">
        <f aca="true" t="shared" si="16" ref="I51:S51">SUM(I55)</f>
        <v>0</v>
      </c>
      <c r="J51" s="158">
        <f t="shared" si="16"/>
        <v>0</v>
      </c>
      <c r="K51" s="121">
        <f t="shared" si="16"/>
        <v>0</v>
      </c>
      <c r="L51" s="197">
        <f>SUM(L55)</f>
        <v>0</v>
      </c>
      <c r="M51" s="121">
        <f t="shared" si="16"/>
        <v>0</v>
      </c>
      <c r="N51" s="168">
        <f>SUM(N55)</f>
        <v>0</v>
      </c>
      <c r="O51" s="121"/>
      <c r="P51" s="150">
        <f>SUM(P52:P53)</f>
        <v>0</v>
      </c>
      <c r="Q51" s="121">
        <f t="shared" si="16"/>
        <v>0</v>
      </c>
      <c r="R51" s="159">
        <f>SUM(R52:R53)</f>
        <v>0</v>
      </c>
      <c r="S51" s="122">
        <f t="shared" si="16"/>
        <v>0</v>
      </c>
      <c r="T51" s="14"/>
    </row>
    <row r="52" spans="1:20" ht="15.75" hidden="1">
      <c r="A52" s="81">
        <v>3431</v>
      </c>
      <c r="B52" s="84" t="s">
        <v>78</v>
      </c>
      <c r="C52" s="82">
        <f>SUM(E52+G52+I52+K52+M52+O52+Q52+S52)</f>
        <v>5750</v>
      </c>
      <c r="D52" s="208">
        <f t="shared" si="6"/>
        <v>4120</v>
      </c>
      <c r="E52" s="87">
        <v>5750</v>
      </c>
      <c r="F52" s="174">
        <v>3960</v>
      </c>
      <c r="G52" s="87"/>
      <c r="H52" s="272">
        <v>160</v>
      </c>
      <c r="I52" s="87"/>
      <c r="J52" s="189">
        <v>0</v>
      </c>
      <c r="K52" s="87">
        <v>0</v>
      </c>
      <c r="L52" s="199">
        <v>0</v>
      </c>
      <c r="M52" s="87"/>
      <c r="N52" s="208">
        <v>0</v>
      </c>
      <c r="O52" s="87"/>
      <c r="P52" s="178"/>
      <c r="Q52" s="87"/>
      <c r="R52" s="180">
        <v>0</v>
      </c>
      <c r="S52" s="256"/>
      <c r="T52" s="14"/>
    </row>
    <row r="53" spans="1:20" ht="15.75" hidden="1">
      <c r="A53" s="81">
        <v>3432</v>
      </c>
      <c r="B53" s="84" t="s">
        <v>115</v>
      </c>
      <c r="C53" s="82">
        <f>SUM(E53+G53+I53+K53+M53+O53+Q53+S53)</f>
        <v>0</v>
      </c>
      <c r="D53" s="208">
        <f t="shared" si="6"/>
        <v>12</v>
      </c>
      <c r="E53" s="87">
        <v>0</v>
      </c>
      <c r="F53" s="174">
        <v>6</v>
      </c>
      <c r="G53" s="87">
        <v>0</v>
      </c>
      <c r="H53" s="272">
        <v>6</v>
      </c>
      <c r="I53" s="87"/>
      <c r="J53" s="189">
        <v>0</v>
      </c>
      <c r="K53" s="87">
        <v>0</v>
      </c>
      <c r="L53" s="199">
        <v>0</v>
      </c>
      <c r="M53" s="87"/>
      <c r="N53" s="208">
        <v>0</v>
      </c>
      <c r="O53" s="87"/>
      <c r="P53" s="178"/>
      <c r="Q53" s="87"/>
      <c r="R53" s="180">
        <v>0</v>
      </c>
      <c r="S53" s="256"/>
      <c r="T53" s="14"/>
    </row>
    <row r="54" spans="1:20" ht="15.75" hidden="1">
      <c r="A54" s="81">
        <v>3433</v>
      </c>
      <c r="B54" s="84" t="s">
        <v>116</v>
      </c>
      <c r="C54" s="82">
        <f>SUM(E54+G54+I54+K54+M54+O54+Q54+S54)</f>
        <v>50</v>
      </c>
      <c r="D54" s="208">
        <f t="shared" si="6"/>
        <v>215</v>
      </c>
      <c r="E54" s="87"/>
      <c r="F54" s="174"/>
      <c r="G54" s="87">
        <v>50</v>
      </c>
      <c r="H54" s="272">
        <v>215</v>
      </c>
      <c r="I54" s="87"/>
      <c r="J54" s="189"/>
      <c r="K54" s="87"/>
      <c r="L54" s="199"/>
      <c r="M54" s="87"/>
      <c r="N54" s="208"/>
      <c r="O54" s="87"/>
      <c r="P54" s="178"/>
      <c r="Q54" s="87"/>
      <c r="R54" s="180"/>
      <c r="S54" s="256"/>
      <c r="T54" s="14"/>
    </row>
    <row r="55" spans="1:20" ht="15.75">
      <c r="A55" s="58">
        <v>343</v>
      </c>
      <c r="B55" s="59" t="s">
        <v>21</v>
      </c>
      <c r="C55" s="82">
        <f>SUM(E55+G55+I55+K55+M55+O55+Q55+S55)</f>
        <v>5800</v>
      </c>
      <c r="D55" s="168">
        <f t="shared" si="6"/>
        <v>4347</v>
      </c>
      <c r="E55" s="73">
        <f>SUM(E52:E53)</f>
        <v>5750</v>
      </c>
      <c r="F55" s="152">
        <f>SUM(F52:F53)</f>
        <v>3966</v>
      </c>
      <c r="G55" s="73">
        <f>SUM(G53:G54)</f>
        <v>50</v>
      </c>
      <c r="H55" s="216">
        <f>SUM(H52:H54)</f>
        <v>381</v>
      </c>
      <c r="I55" s="73">
        <f aca="true" t="shared" si="17" ref="I55:S55">SUM(I52:I53)</f>
        <v>0</v>
      </c>
      <c r="J55" s="157">
        <f t="shared" si="17"/>
        <v>0</v>
      </c>
      <c r="K55" s="73">
        <f t="shared" si="17"/>
        <v>0</v>
      </c>
      <c r="L55" s="196">
        <f>SUM(L52:L53)</f>
        <v>0</v>
      </c>
      <c r="M55" s="73">
        <f t="shared" si="17"/>
        <v>0</v>
      </c>
      <c r="N55" s="167">
        <f>SUM(N52:N53)</f>
        <v>0</v>
      </c>
      <c r="O55" s="73">
        <f t="shared" si="17"/>
        <v>0</v>
      </c>
      <c r="P55" s="152"/>
      <c r="Q55" s="73">
        <f t="shared" si="17"/>
        <v>0</v>
      </c>
      <c r="R55" s="160">
        <v>0</v>
      </c>
      <c r="S55" s="73">
        <f t="shared" si="17"/>
        <v>0</v>
      </c>
      <c r="T55" s="14"/>
    </row>
    <row r="56" spans="1:20" ht="15.75">
      <c r="A56" s="41">
        <v>37</v>
      </c>
      <c r="B56" s="54" t="s">
        <v>36</v>
      </c>
      <c r="C56" s="34">
        <f>SUM(E56:S56)</f>
        <v>230</v>
      </c>
      <c r="D56" s="168">
        <f t="shared" si="6"/>
        <v>230</v>
      </c>
      <c r="E56" s="71"/>
      <c r="F56" s="150"/>
      <c r="G56" s="71">
        <f>SUM(G57)</f>
        <v>0</v>
      </c>
      <c r="H56" s="214">
        <f>SUM(H57)</f>
        <v>0</v>
      </c>
      <c r="I56" s="71">
        <f>SUM(I57)</f>
        <v>0</v>
      </c>
      <c r="J56" s="156">
        <f>SUM(J57)</f>
        <v>0</v>
      </c>
      <c r="K56" s="71">
        <v>0</v>
      </c>
      <c r="L56" s="194">
        <f>SUM(L57)</f>
        <v>230</v>
      </c>
      <c r="M56" s="71">
        <f>SUM(M57)</f>
        <v>0</v>
      </c>
      <c r="N56" s="165">
        <f>SUM(N57)</f>
        <v>0</v>
      </c>
      <c r="O56" s="71"/>
      <c r="P56" s="150"/>
      <c r="Q56" s="71">
        <f>SUM(Q57)</f>
        <v>0</v>
      </c>
      <c r="R56" s="159">
        <v>0</v>
      </c>
      <c r="S56" s="71">
        <f>SUM(S57)</f>
        <v>0</v>
      </c>
      <c r="T56" s="14"/>
    </row>
    <row r="57" spans="1:20" ht="15.75">
      <c r="A57" s="42">
        <v>372</v>
      </c>
      <c r="B57" s="53" t="s">
        <v>49</v>
      </c>
      <c r="C57" s="34">
        <v>0</v>
      </c>
      <c r="D57" s="208">
        <f t="shared" si="6"/>
        <v>230</v>
      </c>
      <c r="E57" s="123"/>
      <c r="F57" s="175"/>
      <c r="G57" s="72">
        <v>0</v>
      </c>
      <c r="H57" s="271">
        <v>0</v>
      </c>
      <c r="I57" s="72">
        <v>0</v>
      </c>
      <c r="J57" s="188">
        <v>0</v>
      </c>
      <c r="K57" s="72">
        <v>0</v>
      </c>
      <c r="L57" s="198">
        <v>230</v>
      </c>
      <c r="M57" s="72"/>
      <c r="N57" s="207">
        <v>0</v>
      </c>
      <c r="O57" s="72"/>
      <c r="P57" s="150"/>
      <c r="Q57" s="72"/>
      <c r="R57" s="159">
        <v>0</v>
      </c>
      <c r="S57" s="71"/>
      <c r="T57" s="14"/>
    </row>
    <row r="58" spans="1:20" ht="15.75">
      <c r="A58" s="41">
        <v>38</v>
      </c>
      <c r="B58" s="54" t="s">
        <v>37</v>
      </c>
      <c r="C58" s="34">
        <f>SUM(E58+G58+I58+K58+M58+O58+Q58+S58)</f>
        <v>1500</v>
      </c>
      <c r="D58" s="168">
        <f t="shared" si="6"/>
        <v>11465</v>
      </c>
      <c r="E58" s="121"/>
      <c r="F58" s="153"/>
      <c r="G58" s="71">
        <v>0</v>
      </c>
      <c r="H58" s="214">
        <f>SUM(H60+H61)</f>
        <v>8800</v>
      </c>
      <c r="I58" s="71">
        <v>0</v>
      </c>
      <c r="J58" s="156">
        <v>0</v>
      </c>
      <c r="K58" s="71">
        <v>0</v>
      </c>
      <c r="L58" s="194">
        <v>0</v>
      </c>
      <c r="M58" s="71">
        <f>SUM(M60)</f>
        <v>1500</v>
      </c>
      <c r="N58" s="165">
        <f>SUM(N60)</f>
        <v>2665</v>
      </c>
      <c r="O58" s="71"/>
      <c r="P58" s="150">
        <v>0</v>
      </c>
      <c r="Q58" s="71">
        <f>SUM(Q60)</f>
        <v>0</v>
      </c>
      <c r="R58" s="159">
        <v>0</v>
      </c>
      <c r="S58" s="71">
        <f>SUM(S60)</f>
        <v>0</v>
      </c>
      <c r="T58" s="14"/>
    </row>
    <row r="59" spans="1:20" ht="15.75">
      <c r="A59" s="41">
        <v>3811</v>
      </c>
      <c r="B59" s="54" t="s">
        <v>118</v>
      </c>
      <c r="C59" s="34"/>
      <c r="D59" s="168">
        <f t="shared" si="6"/>
        <v>0</v>
      </c>
      <c r="E59" s="121"/>
      <c r="F59" s="153"/>
      <c r="G59" s="71"/>
      <c r="H59" s="214">
        <v>0</v>
      </c>
      <c r="I59" s="71"/>
      <c r="J59" s="156">
        <v>0</v>
      </c>
      <c r="K59" s="71">
        <v>0</v>
      </c>
      <c r="L59" s="194">
        <v>0</v>
      </c>
      <c r="M59" s="71">
        <v>0</v>
      </c>
      <c r="N59" s="165">
        <v>0</v>
      </c>
      <c r="O59" s="71"/>
      <c r="P59" s="150">
        <v>0</v>
      </c>
      <c r="Q59" s="71"/>
      <c r="R59" s="159"/>
      <c r="S59" s="71"/>
      <c r="T59" s="14"/>
    </row>
    <row r="60" spans="1:20" ht="15.75">
      <c r="A60" s="58">
        <v>381</v>
      </c>
      <c r="B60" s="88" t="s">
        <v>38</v>
      </c>
      <c r="C60" s="57">
        <f>SUM(E60+G60+I60+K60+M60+O60+Q60+S60)</f>
        <v>1500</v>
      </c>
      <c r="D60" s="168">
        <f t="shared" si="6"/>
        <v>2665</v>
      </c>
      <c r="E60" s="121"/>
      <c r="F60" s="153"/>
      <c r="G60" s="73">
        <v>0</v>
      </c>
      <c r="H60" s="216">
        <v>0</v>
      </c>
      <c r="I60" s="73">
        <v>0</v>
      </c>
      <c r="J60" s="157">
        <v>0</v>
      </c>
      <c r="K60" s="73">
        <v>0</v>
      </c>
      <c r="L60" s="196">
        <v>0</v>
      </c>
      <c r="M60" s="73">
        <v>1500</v>
      </c>
      <c r="N60" s="167">
        <v>2665</v>
      </c>
      <c r="O60" s="73"/>
      <c r="P60" s="152">
        <f>SUM(P59)</f>
        <v>0</v>
      </c>
      <c r="Q60" s="73"/>
      <c r="R60" s="160">
        <v>0</v>
      </c>
      <c r="S60" s="71"/>
      <c r="T60" s="14"/>
    </row>
    <row r="61" spans="1:20" ht="15.75">
      <c r="A61" s="58">
        <v>383</v>
      </c>
      <c r="B61" s="88" t="s">
        <v>137</v>
      </c>
      <c r="C61" s="57">
        <f>SUM(E61+G61+I61+K61+M61+O61+Q61+S61)</f>
        <v>0</v>
      </c>
      <c r="D61" s="168">
        <f t="shared" si="6"/>
        <v>8800</v>
      </c>
      <c r="E61" s="121"/>
      <c r="F61" s="153"/>
      <c r="G61" s="107"/>
      <c r="H61" s="219">
        <v>8800</v>
      </c>
      <c r="I61" s="107"/>
      <c r="J61" s="220"/>
      <c r="K61" s="107"/>
      <c r="L61" s="221"/>
      <c r="M61" s="107"/>
      <c r="N61" s="170"/>
      <c r="O61" s="107"/>
      <c r="P61" s="155"/>
      <c r="Q61" s="107"/>
      <c r="R61" s="162"/>
      <c r="S61" s="71"/>
      <c r="T61" s="14"/>
    </row>
    <row r="62" spans="1:20" ht="15.75">
      <c r="A62" s="58">
        <v>412</v>
      </c>
      <c r="B62" s="88" t="s">
        <v>117</v>
      </c>
      <c r="C62" s="218"/>
      <c r="D62" s="168">
        <f t="shared" si="6"/>
        <v>2500</v>
      </c>
      <c r="E62" s="121"/>
      <c r="F62" s="153"/>
      <c r="G62" s="107"/>
      <c r="H62" s="219"/>
      <c r="I62" s="107"/>
      <c r="J62" s="220"/>
      <c r="K62" s="107"/>
      <c r="L62" s="221">
        <v>0</v>
      </c>
      <c r="M62" s="107"/>
      <c r="N62" s="170"/>
      <c r="O62" s="107"/>
      <c r="P62" s="155">
        <v>2500</v>
      </c>
      <c r="Q62" s="107"/>
      <c r="R62" s="162"/>
      <c r="S62" s="71"/>
      <c r="T62" s="14"/>
    </row>
    <row r="63" spans="1:20" ht="26.25">
      <c r="A63" s="41">
        <v>42</v>
      </c>
      <c r="B63" s="55" t="s">
        <v>39</v>
      </c>
      <c r="C63" s="56">
        <f>SUM(E63+G63+I63+K63+M63+O63+Q63)</f>
        <v>61130</v>
      </c>
      <c r="D63" s="168">
        <f>SUM(D68+D70+D73)</f>
        <v>91175</v>
      </c>
      <c r="E63" s="121">
        <f>SUM(E68+E69)</f>
        <v>0</v>
      </c>
      <c r="F63" s="153">
        <f>SUM(F68+F69)</f>
        <v>0</v>
      </c>
      <c r="G63" s="121">
        <f>SUM(G68+G71+G73)</f>
        <v>51130</v>
      </c>
      <c r="H63" s="217">
        <f>SUM(H68+H73)</f>
        <v>13425</v>
      </c>
      <c r="I63" s="121">
        <f>SUM(I68+I71+I73)</f>
        <v>0</v>
      </c>
      <c r="J63" s="158">
        <f>SUM(J64+J68+J69+J70)</f>
        <v>990</v>
      </c>
      <c r="K63" s="121">
        <f>SUM(K68+K69)</f>
        <v>0</v>
      </c>
      <c r="L63" s="197">
        <f>SUM(L68+L70+L73)</f>
        <v>25060</v>
      </c>
      <c r="M63" s="121">
        <f>SUM(M68+M71+M73)</f>
        <v>0</v>
      </c>
      <c r="N63" s="168">
        <f>SUM(N70)</f>
        <v>3740</v>
      </c>
      <c r="O63" s="121">
        <f>SUM(O68+O71+O73)</f>
        <v>10000</v>
      </c>
      <c r="P63" s="153">
        <f>SUM(P68+P69)</f>
        <v>47960</v>
      </c>
      <c r="Q63" s="121">
        <f>SUM(Q68+Q71+Q73)</f>
        <v>0</v>
      </c>
      <c r="R63" s="161">
        <f>SUM(R68+R69)</f>
        <v>0</v>
      </c>
      <c r="S63" s="122">
        <f>SUM(S68+S71+S73)</f>
        <v>0</v>
      </c>
      <c r="T63" s="14"/>
    </row>
    <row r="64" spans="1:20" ht="15.75">
      <c r="A64" s="58">
        <v>421</v>
      </c>
      <c r="B64" s="59" t="s">
        <v>40</v>
      </c>
      <c r="C64" s="57">
        <v>0</v>
      </c>
      <c r="D64" s="168">
        <f t="shared" si="6"/>
        <v>0</v>
      </c>
      <c r="E64" s="121"/>
      <c r="F64" s="153"/>
      <c r="G64" s="121"/>
      <c r="H64" s="217"/>
      <c r="I64" s="121"/>
      <c r="J64" s="158"/>
      <c r="K64" s="121"/>
      <c r="L64" s="197"/>
      <c r="M64" s="121">
        <v>0</v>
      </c>
      <c r="N64" s="168"/>
      <c r="O64" s="121">
        <v>0</v>
      </c>
      <c r="P64" s="152"/>
      <c r="Q64" s="121"/>
      <c r="R64" s="160"/>
      <c r="S64" s="122"/>
      <c r="T64" s="14"/>
    </row>
    <row r="65" spans="1:20" ht="15.75" hidden="1">
      <c r="A65" s="81">
        <v>4221</v>
      </c>
      <c r="B65" s="85" t="s">
        <v>79</v>
      </c>
      <c r="C65" s="82">
        <f>SUM(E65:S65)</f>
        <v>0</v>
      </c>
      <c r="D65" s="168">
        <f t="shared" si="6"/>
        <v>0</v>
      </c>
      <c r="E65" s="87"/>
      <c r="F65" s="174"/>
      <c r="G65" s="83">
        <v>0</v>
      </c>
      <c r="H65" s="215">
        <v>0</v>
      </c>
      <c r="I65" s="83"/>
      <c r="J65" s="187">
        <v>0</v>
      </c>
      <c r="K65" s="83">
        <v>0</v>
      </c>
      <c r="L65" s="195">
        <v>0</v>
      </c>
      <c r="M65" s="83"/>
      <c r="N65" s="171">
        <v>0</v>
      </c>
      <c r="O65" s="83">
        <v>0</v>
      </c>
      <c r="P65" s="178">
        <v>0</v>
      </c>
      <c r="Q65" s="83"/>
      <c r="R65" s="180">
        <v>0</v>
      </c>
      <c r="S65" s="83"/>
      <c r="T65" s="14"/>
    </row>
    <row r="66" spans="1:20" ht="15.75" hidden="1">
      <c r="A66" s="81">
        <v>4225</v>
      </c>
      <c r="B66" s="85" t="s">
        <v>80</v>
      </c>
      <c r="C66" s="82">
        <f>SUM(E66:S66)</f>
        <v>10400</v>
      </c>
      <c r="D66" s="208">
        <f t="shared" si="6"/>
        <v>10400</v>
      </c>
      <c r="E66" s="87"/>
      <c r="F66" s="174"/>
      <c r="G66" s="83">
        <v>0</v>
      </c>
      <c r="H66" s="215">
        <v>10400</v>
      </c>
      <c r="I66" s="83"/>
      <c r="J66" s="187">
        <v>0</v>
      </c>
      <c r="K66" s="83">
        <v>0</v>
      </c>
      <c r="L66" s="195">
        <v>0</v>
      </c>
      <c r="M66" s="83"/>
      <c r="N66" s="171">
        <v>0</v>
      </c>
      <c r="O66" s="83"/>
      <c r="P66" s="178"/>
      <c r="Q66" s="83"/>
      <c r="R66" s="180"/>
      <c r="S66" s="83"/>
      <c r="T66" s="14"/>
    </row>
    <row r="67" spans="1:20" ht="15.75" hidden="1">
      <c r="A67" s="81">
        <v>4227</v>
      </c>
      <c r="B67" s="85" t="s">
        <v>81</v>
      </c>
      <c r="C67" s="82">
        <f>SUM(E67:S67)</f>
        <v>118450</v>
      </c>
      <c r="D67" s="208">
        <f t="shared" si="6"/>
        <v>57320</v>
      </c>
      <c r="E67" s="87">
        <v>0</v>
      </c>
      <c r="F67" s="174">
        <v>0</v>
      </c>
      <c r="G67" s="83">
        <v>51130</v>
      </c>
      <c r="H67" s="215">
        <v>0</v>
      </c>
      <c r="I67" s="83">
        <v>0</v>
      </c>
      <c r="J67" s="187">
        <v>0</v>
      </c>
      <c r="K67" s="83">
        <v>0</v>
      </c>
      <c r="L67" s="195">
        <v>9360</v>
      </c>
      <c r="M67" s="83">
        <v>0</v>
      </c>
      <c r="N67" s="171">
        <v>0</v>
      </c>
      <c r="O67" s="83">
        <v>10000</v>
      </c>
      <c r="P67" s="178">
        <v>47960</v>
      </c>
      <c r="Q67" s="83">
        <v>0</v>
      </c>
      <c r="R67" s="180">
        <v>0</v>
      </c>
      <c r="S67" s="83"/>
      <c r="T67" s="14"/>
    </row>
    <row r="68" spans="1:20" ht="15.75">
      <c r="A68" s="58">
        <v>422</v>
      </c>
      <c r="B68" s="59" t="s">
        <v>22</v>
      </c>
      <c r="C68" s="57">
        <f>SUM(C64:C67)</f>
        <v>128850</v>
      </c>
      <c r="D68" s="168">
        <f t="shared" si="6"/>
        <v>67720</v>
      </c>
      <c r="E68" s="73">
        <f aca="true" t="shared" si="18" ref="E68:S68">SUM(E65:E67)</f>
        <v>0</v>
      </c>
      <c r="F68" s="152">
        <f>SUM(F65:F67)</f>
        <v>0</v>
      </c>
      <c r="G68" s="73">
        <f t="shared" si="18"/>
        <v>51130</v>
      </c>
      <c r="H68" s="216">
        <f t="shared" si="18"/>
        <v>10400</v>
      </c>
      <c r="I68" s="73">
        <f t="shared" si="18"/>
        <v>0</v>
      </c>
      <c r="J68" s="157">
        <f t="shared" si="18"/>
        <v>0</v>
      </c>
      <c r="K68" s="73">
        <f t="shared" si="18"/>
        <v>0</v>
      </c>
      <c r="L68" s="196">
        <f>SUM(L65:L67)</f>
        <v>9360</v>
      </c>
      <c r="M68" s="73">
        <f t="shared" si="18"/>
        <v>0</v>
      </c>
      <c r="N68" s="167">
        <f>SUM(N65:N67)</f>
        <v>0</v>
      </c>
      <c r="O68" s="73">
        <f t="shared" si="18"/>
        <v>10000</v>
      </c>
      <c r="P68" s="152">
        <f>SUM(P65:P67)</f>
        <v>47960</v>
      </c>
      <c r="Q68" s="73">
        <f t="shared" si="18"/>
        <v>0</v>
      </c>
      <c r="R68" s="160">
        <f>SUM(R65:R67)</f>
        <v>0</v>
      </c>
      <c r="S68" s="73">
        <f t="shared" si="18"/>
        <v>0</v>
      </c>
      <c r="T68" s="14"/>
    </row>
    <row r="69" spans="1:20" ht="15.75">
      <c r="A69" s="42">
        <v>423</v>
      </c>
      <c r="B69" s="43" t="s">
        <v>103</v>
      </c>
      <c r="C69" s="34">
        <v>0</v>
      </c>
      <c r="D69" s="168">
        <f t="shared" si="6"/>
        <v>0</v>
      </c>
      <c r="E69" s="123">
        <v>0</v>
      </c>
      <c r="F69" s="175">
        <v>0</v>
      </c>
      <c r="G69" s="72">
        <v>0</v>
      </c>
      <c r="H69" s="216">
        <v>0</v>
      </c>
      <c r="I69" s="72"/>
      <c r="J69" s="157">
        <v>0</v>
      </c>
      <c r="K69" s="73">
        <v>0</v>
      </c>
      <c r="L69" s="196">
        <v>0</v>
      </c>
      <c r="M69" s="72"/>
      <c r="N69" s="167">
        <v>0</v>
      </c>
      <c r="O69" s="72"/>
      <c r="P69" s="150"/>
      <c r="Q69" s="72">
        <v>0</v>
      </c>
      <c r="R69" s="159"/>
      <c r="S69" s="71"/>
      <c r="T69" s="14"/>
    </row>
    <row r="70" spans="1:20" ht="15.75" hidden="1">
      <c r="A70" s="42">
        <v>4241</v>
      </c>
      <c r="B70" s="43" t="s">
        <v>82</v>
      </c>
      <c r="C70" s="34">
        <f>SUM(E70:S70)</f>
        <v>20430</v>
      </c>
      <c r="D70" s="168">
        <f t="shared" si="6"/>
        <v>20430</v>
      </c>
      <c r="E70" s="123"/>
      <c r="F70" s="175"/>
      <c r="G70" s="72"/>
      <c r="H70" s="271"/>
      <c r="I70" s="72">
        <v>0</v>
      </c>
      <c r="J70" s="188">
        <v>990</v>
      </c>
      <c r="K70" s="72"/>
      <c r="L70" s="198">
        <v>15700</v>
      </c>
      <c r="M70" s="72"/>
      <c r="N70" s="207">
        <v>3740</v>
      </c>
      <c r="O70" s="72"/>
      <c r="P70" s="150">
        <v>0</v>
      </c>
      <c r="Q70" s="72"/>
      <c r="R70" s="159">
        <v>0</v>
      </c>
      <c r="S70" s="71"/>
      <c r="T70" s="14"/>
    </row>
    <row r="71" spans="1:20" ht="15.75">
      <c r="A71" s="42">
        <v>424</v>
      </c>
      <c r="B71" s="43" t="s">
        <v>41</v>
      </c>
      <c r="C71" s="34">
        <v>0</v>
      </c>
      <c r="D71" s="168">
        <f t="shared" si="6"/>
        <v>0</v>
      </c>
      <c r="E71" s="123"/>
      <c r="F71" s="175"/>
      <c r="G71" s="72">
        <v>0</v>
      </c>
      <c r="H71" s="271">
        <v>0</v>
      </c>
      <c r="I71" s="72">
        <v>0</v>
      </c>
      <c r="J71" s="188">
        <v>0</v>
      </c>
      <c r="K71" s="72">
        <v>0</v>
      </c>
      <c r="L71" s="198">
        <v>0</v>
      </c>
      <c r="M71" s="72"/>
      <c r="N71" s="207">
        <v>0</v>
      </c>
      <c r="O71" s="72"/>
      <c r="P71" s="150">
        <v>0</v>
      </c>
      <c r="Q71" s="72"/>
      <c r="R71" s="159">
        <v>0</v>
      </c>
      <c r="S71" s="71"/>
      <c r="T71" s="14"/>
    </row>
    <row r="72" spans="1:20" ht="15.75">
      <c r="A72" s="81">
        <v>451</v>
      </c>
      <c r="B72" s="85" t="s">
        <v>113</v>
      </c>
      <c r="C72" s="82">
        <v>0</v>
      </c>
      <c r="D72" s="168">
        <f t="shared" si="6"/>
        <v>0</v>
      </c>
      <c r="E72" s="87"/>
      <c r="F72" s="174"/>
      <c r="G72" s="83">
        <v>0</v>
      </c>
      <c r="H72" s="215"/>
      <c r="I72" s="83"/>
      <c r="J72" s="187"/>
      <c r="K72" s="83"/>
      <c r="L72" s="195"/>
      <c r="M72" s="83"/>
      <c r="N72" s="171"/>
      <c r="O72" s="83"/>
      <c r="P72" s="178"/>
      <c r="Q72" s="83"/>
      <c r="R72" s="180"/>
      <c r="S72" s="83"/>
      <c r="T72" s="14"/>
    </row>
    <row r="73" spans="1:20" ht="15.75">
      <c r="A73" s="58">
        <v>425</v>
      </c>
      <c r="B73" s="59" t="s">
        <v>42</v>
      </c>
      <c r="C73" s="57">
        <v>0</v>
      </c>
      <c r="D73" s="168">
        <f t="shared" si="6"/>
        <v>3025</v>
      </c>
      <c r="E73" s="121"/>
      <c r="F73" s="153"/>
      <c r="G73" s="73">
        <f>SUM(G71:G72)</f>
        <v>0</v>
      </c>
      <c r="H73" s="216">
        <v>3025</v>
      </c>
      <c r="I73" s="73">
        <v>0</v>
      </c>
      <c r="J73" s="157">
        <f aca="true" t="shared" si="19" ref="J73:O73">SUM(J71:J72)</f>
        <v>0</v>
      </c>
      <c r="K73" s="73">
        <f t="shared" si="19"/>
        <v>0</v>
      </c>
      <c r="L73" s="196">
        <f t="shared" si="19"/>
        <v>0</v>
      </c>
      <c r="M73" s="73">
        <f t="shared" si="19"/>
        <v>0</v>
      </c>
      <c r="N73" s="167">
        <f t="shared" si="19"/>
        <v>0</v>
      </c>
      <c r="O73" s="73">
        <f t="shared" si="19"/>
        <v>0</v>
      </c>
      <c r="P73" s="152"/>
      <c r="Q73" s="73">
        <f>SUM(Q71:Q72)</f>
        <v>0</v>
      </c>
      <c r="R73" s="160"/>
      <c r="S73" s="73">
        <f>SUM(S71:S72)</f>
        <v>0</v>
      </c>
      <c r="T73" s="14"/>
    </row>
    <row r="74" spans="1:20" ht="15.75">
      <c r="A74" s="42">
        <v>545</v>
      </c>
      <c r="B74" s="43" t="s">
        <v>84</v>
      </c>
      <c r="C74" s="34">
        <v>0</v>
      </c>
      <c r="D74" s="168">
        <f t="shared" si="6"/>
        <v>0</v>
      </c>
      <c r="E74" s="123"/>
      <c r="F74" s="175"/>
      <c r="G74" s="72"/>
      <c r="H74" s="271">
        <v>0</v>
      </c>
      <c r="I74" s="72"/>
      <c r="J74" s="188">
        <v>0</v>
      </c>
      <c r="K74" s="72">
        <v>0</v>
      </c>
      <c r="L74" s="198">
        <v>0</v>
      </c>
      <c r="M74" s="72"/>
      <c r="N74" s="207">
        <v>0</v>
      </c>
      <c r="O74" s="72"/>
      <c r="P74" s="150"/>
      <c r="Q74" s="72"/>
      <c r="R74" s="159">
        <v>0</v>
      </c>
      <c r="S74" s="71"/>
      <c r="T74" s="14"/>
    </row>
    <row r="75" spans="1:20" ht="15.75">
      <c r="A75" s="42">
        <v>4</v>
      </c>
      <c r="B75" s="43" t="s">
        <v>138</v>
      </c>
      <c r="C75" s="34"/>
      <c r="D75" s="168">
        <f>SUM(D62+D63)</f>
        <v>93675</v>
      </c>
      <c r="E75" s="121">
        <f aca="true" t="shared" si="20" ref="E75:S75">SUM(E62+E63+E73)</f>
        <v>0</v>
      </c>
      <c r="F75" s="153">
        <f t="shared" si="20"/>
        <v>0</v>
      </c>
      <c r="G75" s="121">
        <f t="shared" si="20"/>
        <v>51130</v>
      </c>
      <c r="H75" s="217">
        <f>SUM(H62+H63)</f>
        <v>13425</v>
      </c>
      <c r="I75" s="121">
        <f t="shared" si="20"/>
        <v>0</v>
      </c>
      <c r="J75" s="158">
        <f t="shared" si="20"/>
        <v>990</v>
      </c>
      <c r="K75" s="121">
        <f t="shared" si="20"/>
        <v>0</v>
      </c>
      <c r="L75" s="197">
        <f t="shared" si="20"/>
        <v>25060</v>
      </c>
      <c r="M75" s="121">
        <f t="shared" si="20"/>
        <v>0</v>
      </c>
      <c r="N75" s="168">
        <f t="shared" si="20"/>
        <v>3740</v>
      </c>
      <c r="O75" s="121">
        <f t="shared" si="20"/>
        <v>10000</v>
      </c>
      <c r="P75" s="153">
        <f t="shared" si="20"/>
        <v>50460</v>
      </c>
      <c r="Q75" s="121">
        <f t="shared" si="20"/>
        <v>0</v>
      </c>
      <c r="R75" s="161">
        <f t="shared" si="20"/>
        <v>0</v>
      </c>
      <c r="S75" s="121">
        <f t="shared" si="20"/>
        <v>0</v>
      </c>
      <c r="T75" s="14"/>
    </row>
    <row r="76" spans="1:20" ht="15.75">
      <c r="A76" s="42"/>
      <c r="B76" s="45" t="s">
        <v>43</v>
      </c>
      <c r="C76" s="34">
        <f>SUM(C9+C19+C51+C58+C63)</f>
        <v>11144490</v>
      </c>
      <c r="D76" s="165">
        <f>SUM(D13+D15+D18+D24+D31+D41+D43+D50+D51+D56+D58+D62+D63)</f>
        <v>11071027</v>
      </c>
      <c r="E76" s="71">
        <f aca="true" t="shared" si="21" ref="E76:S76">SUM(E13+E15+E18+E24+E31+E41+E43+E50+E51+E56+E58+E62+E63)</f>
        <v>910760</v>
      </c>
      <c r="F76" s="150">
        <f t="shared" si="21"/>
        <v>1002889</v>
      </c>
      <c r="G76" s="71">
        <f t="shared" si="21"/>
        <v>287230</v>
      </c>
      <c r="H76" s="214">
        <f t="shared" si="21"/>
        <v>285071</v>
      </c>
      <c r="I76" s="71">
        <f t="shared" si="21"/>
        <v>105700</v>
      </c>
      <c r="J76" s="156">
        <f t="shared" si="21"/>
        <v>102990</v>
      </c>
      <c r="K76" s="71">
        <f t="shared" si="21"/>
        <v>9781300</v>
      </c>
      <c r="L76" s="194">
        <f t="shared" si="21"/>
        <v>9613705</v>
      </c>
      <c r="M76" s="71">
        <f t="shared" si="21"/>
        <v>9500</v>
      </c>
      <c r="N76" s="165">
        <f>SUM(N19+N51+N56+N58+N63)</f>
        <v>13790</v>
      </c>
      <c r="O76" s="71">
        <f t="shared" si="21"/>
        <v>50000</v>
      </c>
      <c r="P76" s="150">
        <f t="shared" si="21"/>
        <v>51812</v>
      </c>
      <c r="Q76" s="71">
        <f t="shared" si="21"/>
        <v>0</v>
      </c>
      <c r="R76" s="159">
        <f t="shared" si="21"/>
        <v>770</v>
      </c>
      <c r="S76" s="71">
        <f t="shared" si="21"/>
        <v>0</v>
      </c>
      <c r="T76" s="14"/>
    </row>
    <row r="77" spans="1:19" ht="15.75">
      <c r="A77" s="48"/>
      <c r="B77" s="100"/>
      <c r="C77" s="35"/>
      <c r="D77" s="35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</row>
    <row r="78" spans="1:19" ht="15.75">
      <c r="A78" s="48"/>
      <c r="B78" s="100"/>
      <c r="C78" s="35"/>
      <c r="D78" s="35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326"/>
      <c r="S78" s="326"/>
    </row>
    <row r="79" spans="1:19" ht="15.75">
      <c r="A79" s="48"/>
      <c r="B79" s="100"/>
      <c r="C79" s="35"/>
      <c r="D79" s="35"/>
      <c r="E79" s="126"/>
      <c r="F79" s="126"/>
      <c r="G79" s="126"/>
      <c r="H79" s="126"/>
      <c r="I79" s="126"/>
      <c r="J79" s="126"/>
      <c r="K79" s="126"/>
      <c r="L79" s="126"/>
      <c r="M79" s="101"/>
      <c r="N79" s="101"/>
      <c r="O79" s="101"/>
      <c r="P79" s="101"/>
      <c r="Q79" s="101"/>
      <c r="R79" s="101"/>
      <c r="S79" s="101"/>
    </row>
    <row r="80" spans="1:19" ht="15.75">
      <c r="A80" s="36" t="s">
        <v>99</v>
      </c>
      <c r="B80" s="318" t="s">
        <v>127</v>
      </c>
      <c r="C80" s="318"/>
      <c r="D80" s="318"/>
      <c r="E80" s="318"/>
      <c r="F80" s="109"/>
      <c r="G80" s="126"/>
      <c r="H80" s="126"/>
      <c r="I80" s="126"/>
      <c r="J80" s="126"/>
      <c r="K80" s="126"/>
      <c r="L80" s="126"/>
      <c r="M80" s="101"/>
      <c r="N80" s="101"/>
      <c r="O80" s="101"/>
      <c r="P80" s="101"/>
      <c r="Q80" s="101"/>
      <c r="R80" s="101"/>
      <c r="S80" s="101"/>
    </row>
    <row r="81" spans="1:19" ht="15.75">
      <c r="A81" s="108"/>
      <c r="B81" s="109"/>
      <c r="C81" s="109"/>
      <c r="D81" s="109"/>
      <c r="E81" s="127"/>
      <c r="F81" s="127"/>
      <c r="G81" s="126"/>
      <c r="H81" s="126"/>
      <c r="I81" s="126"/>
      <c r="J81" s="126"/>
      <c r="K81" s="126"/>
      <c r="L81" s="126"/>
      <c r="M81" s="101"/>
      <c r="N81" s="101"/>
      <c r="O81" s="101"/>
      <c r="P81" s="101"/>
      <c r="Q81" s="101"/>
      <c r="R81" s="101"/>
      <c r="S81" s="101"/>
    </row>
    <row r="82" spans="1:19" ht="15.75">
      <c r="A82" s="41">
        <v>31</v>
      </c>
      <c r="B82" s="41" t="s">
        <v>30</v>
      </c>
      <c r="C82" s="34">
        <f>SUM(C86+C88+C91)</f>
        <v>173360</v>
      </c>
      <c r="D82" s="165">
        <f>SUM(F82+H82+J82+L82+N82+P82+R82)</f>
        <v>162933</v>
      </c>
      <c r="E82" s="71">
        <f>SUM(E86+E88+E91)</f>
        <v>11270</v>
      </c>
      <c r="F82" s="150">
        <f>SUM(F86+F88+F91)</f>
        <v>10548</v>
      </c>
      <c r="G82" s="71">
        <v>0</v>
      </c>
      <c r="H82" s="159"/>
      <c r="I82" s="71">
        <f>SUM(I86+I88+I91)</f>
        <v>0</v>
      </c>
      <c r="J82" s="156"/>
      <c r="K82" s="71">
        <f>SUM(K86+K88+K91)</f>
        <v>162090</v>
      </c>
      <c r="L82" s="194">
        <f>SUM(L86+L88+L91)</f>
        <v>152385</v>
      </c>
      <c r="M82" s="71">
        <f>SUM(M86+M88+M91)</f>
        <v>0</v>
      </c>
      <c r="N82" s="165"/>
      <c r="O82" s="71"/>
      <c r="P82" s="150"/>
      <c r="Q82" s="71">
        <f>SUM(Q86+Q88+Q91)</f>
        <v>0</v>
      </c>
      <c r="R82" s="159"/>
      <c r="S82" s="71">
        <f>SUM(S86+S88+S91)</f>
        <v>0</v>
      </c>
    </row>
    <row r="83" spans="1:19" ht="15.75" hidden="1">
      <c r="A83" s="81">
        <v>3111</v>
      </c>
      <c r="B83" s="84" t="s">
        <v>50</v>
      </c>
      <c r="C83" s="82">
        <f>SUM(E83+K83)</f>
        <v>147900</v>
      </c>
      <c r="D83" s="166">
        <f>SUM(F83+H83+J83+L83+N83+P83+R83)</f>
        <v>143155</v>
      </c>
      <c r="E83" s="119">
        <v>9600</v>
      </c>
      <c r="F83" s="151">
        <v>9265</v>
      </c>
      <c r="G83" s="83">
        <v>0</v>
      </c>
      <c r="H83" s="180"/>
      <c r="I83" s="83"/>
      <c r="J83" s="187"/>
      <c r="K83" s="83">
        <v>138300</v>
      </c>
      <c r="L83" s="195">
        <v>133890</v>
      </c>
      <c r="M83" s="83"/>
      <c r="N83" s="171"/>
      <c r="O83" s="83"/>
      <c r="P83" s="178"/>
      <c r="Q83" s="83"/>
      <c r="R83" s="180"/>
      <c r="S83" s="83"/>
    </row>
    <row r="84" spans="1:19" ht="15.75" hidden="1">
      <c r="A84" s="81">
        <v>3113</v>
      </c>
      <c r="B84" s="84" t="s">
        <v>51</v>
      </c>
      <c r="C84" s="82">
        <f>SUM(E84+K84)</f>
        <v>0</v>
      </c>
      <c r="D84" s="166"/>
      <c r="E84" s="119">
        <v>0</v>
      </c>
      <c r="F84" s="151"/>
      <c r="G84" s="83"/>
      <c r="H84" s="180"/>
      <c r="I84" s="83"/>
      <c r="J84" s="187"/>
      <c r="K84" s="83"/>
      <c r="L84" s="195"/>
      <c r="M84" s="83"/>
      <c r="N84" s="171"/>
      <c r="O84" s="83"/>
      <c r="P84" s="178"/>
      <c r="Q84" s="83"/>
      <c r="R84" s="180"/>
      <c r="S84" s="83"/>
    </row>
    <row r="85" spans="1:19" ht="15.75" hidden="1">
      <c r="A85" s="81">
        <v>3114</v>
      </c>
      <c r="B85" s="84" t="s">
        <v>52</v>
      </c>
      <c r="C85" s="82">
        <f>SUM(E85+K85)</f>
        <v>0</v>
      </c>
      <c r="D85" s="166"/>
      <c r="E85" s="119">
        <v>0</v>
      </c>
      <c r="F85" s="151"/>
      <c r="G85" s="83"/>
      <c r="H85" s="180"/>
      <c r="I85" s="83"/>
      <c r="J85" s="187"/>
      <c r="K85" s="83"/>
      <c r="L85" s="195"/>
      <c r="M85" s="83"/>
      <c r="N85" s="171"/>
      <c r="O85" s="83"/>
      <c r="P85" s="178"/>
      <c r="Q85" s="83"/>
      <c r="R85" s="180"/>
      <c r="S85" s="83"/>
    </row>
    <row r="86" spans="1:19" ht="15.75">
      <c r="A86" s="58">
        <v>311</v>
      </c>
      <c r="B86" s="59" t="s">
        <v>31</v>
      </c>
      <c r="C86" s="57">
        <f>SUM(C83:C85)</f>
        <v>147900</v>
      </c>
      <c r="D86" s="167">
        <f>SUM(D83:D85)</f>
        <v>143155</v>
      </c>
      <c r="E86" s="73">
        <f aca="true" t="shared" si="22" ref="E86:S86">SUM(E83:E85)</f>
        <v>9600</v>
      </c>
      <c r="F86" s="152">
        <f>SUM(F83:F85)</f>
        <v>9265</v>
      </c>
      <c r="G86" s="73">
        <f t="shared" si="22"/>
        <v>0</v>
      </c>
      <c r="H86" s="160"/>
      <c r="I86" s="73">
        <f t="shared" si="22"/>
        <v>0</v>
      </c>
      <c r="J86" s="157"/>
      <c r="K86" s="73">
        <f t="shared" si="22"/>
        <v>138300</v>
      </c>
      <c r="L86" s="196">
        <f>SUM(L83:L85)</f>
        <v>133890</v>
      </c>
      <c r="M86" s="73">
        <f t="shared" si="22"/>
        <v>0</v>
      </c>
      <c r="N86" s="167"/>
      <c r="O86" s="73"/>
      <c r="P86" s="152"/>
      <c r="Q86" s="73">
        <f t="shared" si="22"/>
        <v>0</v>
      </c>
      <c r="R86" s="160"/>
      <c r="S86" s="73">
        <f t="shared" si="22"/>
        <v>0</v>
      </c>
    </row>
    <row r="87" spans="1:19" ht="15.75" hidden="1">
      <c r="A87" s="81">
        <v>3121</v>
      </c>
      <c r="B87" s="85" t="s">
        <v>16</v>
      </c>
      <c r="C87" s="82">
        <f>SUM(E87:S87)</f>
        <v>0</v>
      </c>
      <c r="D87" s="166"/>
      <c r="E87" s="120">
        <v>0</v>
      </c>
      <c r="F87" s="173"/>
      <c r="G87" s="83">
        <v>0</v>
      </c>
      <c r="H87" s="180"/>
      <c r="I87" s="83"/>
      <c r="J87" s="187"/>
      <c r="K87" s="83"/>
      <c r="L87" s="195"/>
      <c r="M87" s="83"/>
      <c r="N87" s="171"/>
      <c r="O87" s="83"/>
      <c r="P87" s="178"/>
      <c r="Q87" s="83"/>
      <c r="R87" s="180"/>
      <c r="S87" s="83"/>
    </row>
    <row r="88" spans="1:19" ht="15.75">
      <c r="A88" s="58">
        <v>312</v>
      </c>
      <c r="B88" s="59" t="s">
        <v>16</v>
      </c>
      <c r="C88" s="57">
        <f>SUM(C87)</f>
        <v>0</v>
      </c>
      <c r="D88" s="170">
        <f>SUM(D87)</f>
        <v>0</v>
      </c>
      <c r="E88" s="128">
        <v>0</v>
      </c>
      <c r="F88" s="177">
        <f>SUM(F87)</f>
        <v>0</v>
      </c>
      <c r="G88" s="73">
        <v>0</v>
      </c>
      <c r="H88" s="160"/>
      <c r="I88" s="73"/>
      <c r="J88" s="157"/>
      <c r="K88" s="73"/>
      <c r="L88" s="196">
        <f>SUM(L87)</f>
        <v>0</v>
      </c>
      <c r="M88" s="73"/>
      <c r="N88" s="167"/>
      <c r="O88" s="73"/>
      <c r="P88" s="152"/>
      <c r="Q88" s="73"/>
      <c r="R88" s="160"/>
      <c r="S88" s="73"/>
    </row>
    <row r="89" spans="1:19" ht="15.75" hidden="1">
      <c r="A89" s="81">
        <v>3132</v>
      </c>
      <c r="B89" s="84" t="s">
        <v>53</v>
      </c>
      <c r="C89" s="82">
        <f>SUM(E89+K89)</f>
        <v>22940</v>
      </c>
      <c r="D89" s="166">
        <f>SUM(F89+H89+J89+L89+N89+P89+R89)</f>
        <v>19580</v>
      </c>
      <c r="E89" s="120">
        <v>1500</v>
      </c>
      <c r="F89" s="173">
        <v>1270</v>
      </c>
      <c r="G89" s="83">
        <v>0</v>
      </c>
      <c r="H89" s="180"/>
      <c r="I89" s="83"/>
      <c r="J89" s="187"/>
      <c r="K89" s="83">
        <v>21440</v>
      </c>
      <c r="L89" s="195">
        <v>18310</v>
      </c>
      <c r="M89" s="83"/>
      <c r="N89" s="171"/>
      <c r="O89" s="83"/>
      <c r="P89" s="178"/>
      <c r="Q89" s="83"/>
      <c r="R89" s="180"/>
      <c r="S89" s="83"/>
    </row>
    <row r="90" spans="1:19" ht="15.75" hidden="1">
      <c r="A90" s="81">
        <v>3133</v>
      </c>
      <c r="B90" s="84" t="s">
        <v>54</v>
      </c>
      <c r="C90" s="82">
        <f>SUM(E90+K90)</f>
        <v>2520</v>
      </c>
      <c r="D90" s="166">
        <f>SUM(F90+H90+J90+L90+N90+P90+R90)</f>
        <v>198</v>
      </c>
      <c r="E90" s="120">
        <v>170</v>
      </c>
      <c r="F90" s="173">
        <v>13</v>
      </c>
      <c r="G90" s="83">
        <v>0</v>
      </c>
      <c r="H90" s="180"/>
      <c r="I90" s="83"/>
      <c r="J90" s="187"/>
      <c r="K90" s="83">
        <v>2350</v>
      </c>
      <c r="L90" s="195">
        <v>185</v>
      </c>
      <c r="M90" s="83"/>
      <c r="N90" s="171"/>
      <c r="O90" s="83"/>
      <c r="P90" s="178"/>
      <c r="Q90" s="83"/>
      <c r="R90" s="180"/>
      <c r="S90" s="83"/>
    </row>
    <row r="91" spans="1:19" ht="15.75">
      <c r="A91" s="58">
        <v>313</v>
      </c>
      <c r="B91" s="86" t="s">
        <v>17</v>
      </c>
      <c r="C91" s="57">
        <f>SUM(C89:C90)</f>
        <v>25460</v>
      </c>
      <c r="D91" s="167">
        <f>SUM(D89:D90)</f>
        <v>19778</v>
      </c>
      <c r="E91" s="73">
        <f>SUM(E89:E90)</f>
        <v>1670</v>
      </c>
      <c r="F91" s="152">
        <f>SUM(F89:F90)</f>
        <v>1283</v>
      </c>
      <c r="G91" s="73">
        <f aca="true" t="shared" si="23" ref="G91:S91">SUM(G89:G90)</f>
        <v>0</v>
      </c>
      <c r="H91" s="160"/>
      <c r="I91" s="73">
        <f t="shared" si="23"/>
        <v>0</v>
      </c>
      <c r="J91" s="157"/>
      <c r="K91" s="73">
        <f t="shared" si="23"/>
        <v>23790</v>
      </c>
      <c r="L91" s="196">
        <f>SUM(L89:L90)</f>
        <v>18495</v>
      </c>
      <c r="M91" s="73">
        <f t="shared" si="23"/>
        <v>0</v>
      </c>
      <c r="N91" s="167"/>
      <c r="O91" s="73">
        <f t="shared" si="23"/>
        <v>0</v>
      </c>
      <c r="P91" s="152"/>
      <c r="Q91" s="73">
        <f t="shared" si="23"/>
        <v>0</v>
      </c>
      <c r="R91" s="160"/>
      <c r="S91" s="73">
        <f t="shared" si="23"/>
        <v>0</v>
      </c>
    </row>
    <row r="92" spans="1:19" ht="15.75">
      <c r="A92" s="41">
        <v>32</v>
      </c>
      <c r="B92" s="44" t="s">
        <v>18</v>
      </c>
      <c r="C92" s="56">
        <f aca="true" t="shared" si="24" ref="C92:F93">SUM(C93)</f>
        <v>29910</v>
      </c>
      <c r="D92" s="168">
        <f t="shared" si="24"/>
        <v>22770</v>
      </c>
      <c r="E92" s="121">
        <f t="shared" si="24"/>
        <v>1950</v>
      </c>
      <c r="F92" s="153">
        <f t="shared" si="24"/>
        <v>1570</v>
      </c>
      <c r="G92" s="121">
        <f aca="true" t="shared" si="25" ref="G92:S92">SUM(G93)</f>
        <v>0</v>
      </c>
      <c r="H92" s="161"/>
      <c r="I92" s="121">
        <f t="shared" si="25"/>
        <v>0</v>
      </c>
      <c r="J92" s="158"/>
      <c r="K92" s="121">
        <f t="shared" si="25"/>
        <v>27960</v>
      </c>
      <c r="L92" s="197">
        <f>SUM(L93)</f>
        <v>21200</v>
      </c>
      <c r="M92" s="121">
        <f t="shared" si="25"/>
        <v>0</v>
      </c>
      <c r="N92" s="168"/>
      <c r="O92" s="121">
        <f t="shared" si="25"/>
        <v>0</v>
      </c>
      <c r="P92" s="153"/>
      <c r="Q92" s="121">
        <f t="shared" si="25"/>
        <v>0</v>
      </c>
      <c r="R92" s="161"/>
      <c r="S92" s="122">
        <f t="shared" si="25"/>
        <v>0</v>
      </c>
    </row>
    <row r="93" spans="1:19" ht="15.75">
      <c r="A93" s="58">
        <v>321</v>
      </c>
      <c r="B93" s="59" t="s">
        <v>19</v>
      </c>
      <c r="C93" s="57">
        <f t="shared" si="24"/>
        <v>29910</v>
      </c>
      <c r="D93" s="167">
        <f t="shared" si="24"/>
        <v>22770</v>
      </c>
      <c r="E93" s="73">
        <f t="shared" si="24"/>
        <v>1950</v>
      </c>
      <c r="F93" s="152">
        <f t="shared" si="24"/>
        <v>1570</v>
      </c>
      <c r="G93" s="73">
        <f aca="true" t="shared" si="26" ref="G93:S93">SUM(G94)</f>
        <v>0</v>
      </c>
      <c r="H93" s="160"/>
      <c r="I93" s="73">
        <f t="shared" si="26"/>
        <v>0</v>
      </c>
      <c r="J93" s="157"/>
      <c r="K93" s="73">
        <f t="shared" si="26"/>
        <v>27960</v>
      </c>
      <c r="L93" s="196">
        <f>SUM(L94)</f>
        <v>21200</v>
      </c>
      <c r="M93" s="73">
        <f t="shared" si="26"/>
        <v>0</v>
      </c>
      <c r="N93" s="167"/>
      <c r="O93" s="73">
        <f t="shared" si="26"/>
        <v>0</v>
      </c>
      <c r="P93" s="152"/>
      <c r="Q93" s="73">
        <f t="shared" si="26"/>
        <v>0</v>
      </c>
      <c r="R93" s="160"/>
      <c r="S93" s="73">
        <f t="shared" si="26"/>
        <v>0</v>
      </c>
    </row>
    <row r="94" spans="1:19" ht="15.75" hidden="1">
      <c r="A94" s="81">
        <v>3212</v>
      </c>
      <c r="B94" s="84" t="s">
        <v>56</v>
      </c>
      <c r="C94" s="82">
        <f>SUM(E94+K94)</f>
        <v>29910</v>
      </c>
      <c r="D94" s="166">
        <f>SUM(F94+H94+J94+L94+N94+P94+R94)</f>
        <v>22770</v>
      </c>
      <c r="E94" s="87">
        <v>1950</v>
      </c>
      <c r="F94" s="174">
        <v>1570</v>
      </c>
      <c r="G94" s="83"/>
      <c r="H94" s="180"/>
      <c r="I94" s="83"/>
      <c r="J94" s="187"/>
      <c r="K94" s="83">
        <v>27960</v>
      </c>
      <c r="L94" s="195">
        <v>21200</v>
      </c>
      <c r="M94" s="83"/>
      <c r="N94" s="171"/>
      <c r="O94" s="83"/>
      <c r="P94" s="178"/>
      <c r="Q94" s="83"/>
      <c r="R94" s="180"/>
      <c r="S94" s="83"/>
    </row>
    <row r="95" spans="1:19" ht="15.75">
      <c r="A95" s="42"/>
      <c r="B95" s="43" t="s">
        <v>43</v>
      </c>
      <c r="C95" s="34">
        <f>SUM(C82+C92)</f>
        <v>203270</v>
      </c>
      <c r="D95" s="165">
        <f>SUM(D82+D92)</f>
        <v>185703</v>
      </c>
      <c r="E95" s="71">
        <f aca="true" t="shared" si="27" ref="E95:S95">SUM(E82+E92)</f>
        <v>13220</v>
      </c>
      <c r="F95" s="150">
        <f t="shared" si="27"/>
        <v>12118</v>
      </c>
      <c r="G95" s="71">
        <f t="shared" si="27"/>
        <v>0</v>
      </c>
      <c r="H95" s="159"/>
      <c r="I95" s="71">
        <f t="shared" si="27"/>
        <v>0</v>
      </c>
      <c r="J95" s="156"/>
      <c r="K95" s="71">
        <f t="shared" si="27"/>
        <v>190050</v>
      </c>
      <c r="L95" s="194">
        <f>SUM(L82+L92)</f>
        <v>173585</v>
      </c>
      <c r="M95" s="71">
        <f t="shared" si="27"/>
        <v>0</v>
      </c>
      <c r="N95" s="165"/>
      <c r="O95" s="71">
        <f t="shared" si="27"/>
        <v>0</v>
      </c>
      <c r="P95" s="150"/>
      <c r="Q95" s="71">
        <f t="shared" si="27"/>
        <v>0</v>
      </c>
      <c r="R95" s="159"/>
      <c r="S95" s="71">
        <f t="shared" si="27"/>
        <v>0</v>
      </c>
    </row>
    <row r="96" spans="1:19" ht="15.75">
      <c r="A96" s="103"/>
      <c r="B96" s="104"/>
      <c r="C96" s="105"/>
      <c r="D96" s="105">
        <f>SUM(F95+H95+J95+L95+N95+P95+R95)</f>
        <v>185703</v>
      </c>
      <c r="E96" s="129"/>
      <c r="F96" s="134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1"/>
    </row>
    <row r="97" spans="1:19" ht="15.75">
      <c r="A97" s="36" t="s">
        <v>100</v>
      </c>
      <c r="B97" s="318" t="s">
        <v>101</v>
      </c>
      <c r="C97" s="318"/>
      <c r="D97" s="318"/>
      <c r="E97" s="318"/>
      <c r="F97" s="109"/>
      <c r="G97" s="126"/>
      <c r="H97" s="126"/>
      <c r="I97" s="126"/>
      <c r="J97" s="126"/>
      <c r="K97" s="126"/>
      <c r="L97" s="126"/>
      <c r="M97" s="101"/>
      <c r="N97" s="101"/>
      <c r="O97" s="101"/>
      <c r="P97" s="101"/>
      <c r="Q97" s="101"/>
      <c r="R97" s="101"/>
      <c r="S97" s="101"/>
    </row>
    <row r="98" spans="1:19" ht="15.75">
      <c r="A98" s="41">
        <v>32</v>
      </c>
      <c r="B98" s="44" t="s">
        <v>18</v>
      </c>
      <c r="C98" s="56">
        <f>SUM(C99)</f>
        <v>13000</v>
      </c>
      <c r="D98" s="168">
        <f>SUM(D99)</f>
        <v>9600</v>
      </c>
      <c r="E98" s="121">
        <f aca="true" t="shared" si="28" ref="E98:S98">SUM(E99)</f>
        <v>0</v>
      </c>
      <c r="F98" s="153">
        <f>SUM(F100)</f>
        <v>9600</v>
      </c>
      <c r="G98" s="121">
        <f t="shared" si="28"/>
        <v>0</v>
      </c>
      <c r="H98" s="161"/>
      <c r="I98" s="121">
        <f t="shared" si="28"/>
        <v>0</v>
      </c>
      <c r="J98" s="158"/>
      <c r="K98" s="121">
        <f t="shared" si="28"/>
        <v>13000</v>
      </c>
      <c r="L98" s="197">
        <f>SUM(L100)</f>
        <v>0</v>
      </c>
      <c r="M98" s="121">
        <f t="shared" si="28"/>
        <v>0</v>
      </c>
      <c r="N98" s="168"/>
      <c r="O98" s="121">
        <f t="shared" si="28"/>
        <v>0</v>
      </c>
      <c r="P98" s="153"/>
      <c r="Q98" s="121">
        <f t="shared" si="28"/>
        <v>0</v>
      </c>
      <c r="R98" s="161"/>
      <c r="S98" s="121">
        <f t="shared" si="28"/>
        <v>0</v>
      </c>
    </row>
    <row r="99" spans="1:19" ht="15.75">
      <c r="A99" s="58">
        <v>322</v>
      </c>
      <c r="B99" s="86" t="s">
        <v>32</v>
      </c>
      <c r="C99" s="57">
        <f>SUM(C100)</f>
        <v>13000</v>
      </c>
      <c r="D99" s="167">
        <f>SUM(F99+H99+J99+L99+N99+P99+R99)</f>
        <v>9600</v>
      </c>
      <c r="E99" s="73">
        <f aca="true" t="shared" si="29" ref="E99:S99">SUM(E100)</f>
        <v>0</v>
      </c>
      <c r="F99" s="152">
        <f>SUM(F100)</f>
        <v>9600</v>
      </c>
      <c r="G99" s="73">
        <f t="shared" si="29"/>
        <v>0</v>
      </c>
      <c r="H99" s="160"/>
      <c r="I99" s="73">
        <f t="shared" si="29"/>
        <v>0</v>
      </c>
      <c r="J99" s="157"/>
      <c r="K99" s="73">
        <f t="shared" si="29"/>
        <v>13000</v>
      </c>
      <c r="L99" s="196">
        <f>SUM(L100)</f>
        <v>0</v>
      </c>
      <c r="M99" s="73">
        <f t="shared" si="29"/>
        <v>0</v>
      </c>
      <c r="N99" s="167"/>
      <c r="O99" s="73">
        <f t="shared" si="29"/>
        <v>0</v>
      </c>
      <c r="P99" s="152"/>
      <c r="Q99" s="73">
        <f t="shared" si="29"/>
        <v>0</v>
      </c>
      <c r="R99" s="160"/>
      <c r="S99" s="73">
        <f t="shared" si="29"/>
        <v>0</v>
      </c>
    </row>
    <row r="100" spans="1:19" ht="15.75" hidden="1">
      <c r="A100" s="42">
        <v>3222</v>
      </c>
      <c r="B100" s="43" t="s">
        <v>60</v>
      </c>
      <c r="C100" s="34">
        <f>SUM(E100+K100)</f>
        <v>13000</v>
      </c>
      <c r="D100" s="169">
        <f>SUM(F100)</f>
        <v>9600</v>
      </c>
      <c r="E100" s="123">
        <v>0</v>
      </c>
      <c r="F100" s="175">
        <v>9600</v>
      </c>
      <c r="G100" s="72">
        <v>0</v>
      </c>
      <c r="H100" s="181"/>
      <c r="I100" s="72">
        <v>0</v>
      </c>
      <c r="J100" s="188"/>
      <c r="K100" s="72">
        <v>13000</v>
      </c>
      <c r="L100" s="198">
        <v>0</v>
      </c>
      <c r="M100" s="72"/>
      <c r="N100" s="207"/>
      <c r="O100" s="72"/>
      <c r="P100" s="204"/>
      <c r="Q100" s="72"/>
      <c r="R100" s="181"/>
      <c r="S100" s="71"/>
    </row>
    <row r="101" spans="1:19" ht="15.75">
      <c r="A101" s="42"/>
      <c r="B101" s="43" t="s">
        <v>43</v>
      </c>
      <c r="C101" s="34">
        <f>SUM(C98)</f>
        <v>13000</v>
      </c>
      <c r="D101" s="165">
        <f>SUM(D100)</f>
        <v>9600</v>
      </c>
      <c r="E101" s="71">
        <f aca="true" t="shared" si="30" ref="E101:S101">SUM(E98)</f>
        <v>0</v>
      </c>
      <c r="F101" s="150">
        <f>SUM(F98)</f>
        <v>9600</v>
      </c>
      <c r="G101" s="71">
        <f t="shared" si="30"/>
        <v>0</v>
      </c>
      <c r="H101" s="159"/>
      <c r="I101" s="71">
        <f t="shared" si="30"/>
        <v>0</v>
      </c>
      <c r="J101" s="156"/>
      <c r="K101" s="71">
        <f t="shared" si="30"/>
        <v>13000</v>
      </c>
      <c r="L101" s="194">
        <f t="shared" si="30"/>
        <v>0</v>
      </c>
      <c r="M101" s="71">
        <f t="shared" si="30"/>
        <v>0</v>
      </c>
      <c r="N101" s="165"/>
      <c r="O101" s="71">
        <f t="shared" si="30"/>
        <v>0</v>
      </c>
      <c r="P101" s="150"/>
      <c r="Q101" s="71">
        <f t="shared" si="30"/>
        <v>0</v>
      </c>
      <c r="R101" s="159"/>
      <c r="S101" s="71">
        <f t="shared" si="30"/>
        <v>0</v>
      </c>
    </row>
    <row r="102" spans="1:19" ht="15.75">
      <c r="A102" s="48"/>
      <c r="B102" s="46"/>
      <c r="C102" s="35"/>
      <c r="D102" s="35">
        <f>SUM(F101+H101+J101+L101+N101+P101+R101)</f>
        <v>9600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1:19" ht="15.75">
      <c r="A103" s="108"/>
      <c r="B103" s="109"/>
      <c r="C103" s="109"/>
      <c r="D103" s="109"/>
      <c r="E103" s="127"/>
      <c r="F103" s="127"/>
      <c r="G103" s="126"/>
      <c r="H103" s="126"/>
      <c r="I103" s="126"/>
      <c r="J103" s="126"/>
      <c r="K103" s="126"/>
      <c r="L103" s="126"/>
      <c r="M103" s="101"/>
      <c r="N103" s="101"/>
      <c r="O103" s="101"/>
      <c r="P103" s="101"/>
      <c r="Q103" s="101"/>
      <c r="R103" s="101"/>
      <c r="S103" s="101"/>
    </row>
    <row r="104" spans="1:19" ht="15.75">
      <c r="A104" s="36" t="s">
        <v>106</v>
      </c>
      <c r="B104" s="318" t="s">
        <v>102</v>
      </c>
      <c r="C104" s="318"/>
      <c r="D104" s="318"/>
      <c r="E104" s="318"/>
      <c r="F104" s="109"/>
      <c r="G104" s="126"/>
      <c r="H104" s="126"/>
      <c r="I104" s="126"/>
      <c r="J104" s="126"/>
      <c r="K104" s="126"/>
      <c r="L104" s="126"/>
      <c r="M104" s="101"/>
      <c r="N104" s="101"/>
      <c r="O104" s="101"/>
      <c r="P104" s="101"/>
      <c r="Q104" s="101"/>
      <c r="R104" s="101"/>
      <c r="S104" s="101"/>
    </row>
    <row r="105" spans="1:19" ht="15.75">
      <c r="A105" s="108"/>
      <c r="B105" s="109"/>
      <c r="C105" s="109"/>
      <c r="D105" s="109"/>
      <c r="E105" s="127"/>
      <c r="F105" s="127"/>
      <c r="G105" s="126"/>
      <c r="H105" s="126"/>
      <c r="I105" s="126"/>
      <c r="J105" s="126"/>
      <c r="K105" s="126"/>
      <c r="L105" s="126"/>
      <c r="M105" s="101"/>
      <c r="N105" s="101"/>
      <c r="O105" s="101"/>
      <c r="P105" s="101"/>
      <c r="Q105" s="101"/>
      <c r="R105" s="101"/>
      <c r="S105" s="101"/>
    </row>
    <row r="106" spans="1:19" ht="15.75">
      <c r="A106" s="41">
        <v>32</v>
      </c>
      <c r="B106" s="44" t="s">
        <v>18</v>
      </c>
      <c r="C106" s="82">
        <f>SUM(E106+G106+I106+K106+M106+O106+Q106)</f>
        <v>13600</v>
      </c>
      <c r="D106" s="168">
        <f>SUM(D107+D109+D111+D114)</f>
        <v>18220</v>
      </c>
      <c r="E106" s="121">
        <f>SUM(E114+E111+E109)</f>
        <v>6100</v>
      </c>
      <c r="F106" s="153">
        <f>SUM(F114+F111+F109)</f>
        <v>8370</v>
      </c>
      <c r="G106" s="121">
        <f aca="true" t="shared" si="31" ref="G106:S106">SUM(G107)</f>
        <v>0</v>
      </c>
      <c r="H106" s="161"/>
      <c r="I106" s="121">
        <f t="shared" si="31"/>
        <v>0</v>
      </c>
      <c r="J106" s="158"/>
      <c r="K106" s="121">
        <f t="shared" si="31"/>
        <v>7500</v>
      </c>
      <c r="L106" s="197">
        <f>SUM(L112+L107)</f>
        <v>9850</v>
      </c>
      <c r="M106" s="121">
        <f t="shared" si="31"/>
        <v>0</v>
      </c>
      <c r="N106" s="168"/>
      <c r="O106" s="121">
        <f t="shared" si="31"/>
        <v>0</v>
      </c>
      <c r="P106" s="153"/>
      <c r="Q106" s="121">
        <f t="shared" si="31"/>
        <v>0</v>
      </c>
      <c r="R106" s="161"/>
      <c r="S106" s="121">
        <f t="shared" si="31"/>
        <v>0</v>
      </c>
    </row>
    <row r="107" spans="1:19" ht="15.75">
      <c r="A107" s="58">
        <v>321</v>
      </c>
      <c r="B107" s="59" t="s">
        <v>19</v>
      </c>
      <c r="C107" s="57">
        <f>SUM(E107+G107+I107+K107+M107+O107+Q107)</f>
        <v>7500</v>
      </c>
      <c r="D107" s="170">
        <f aca="true" t="shared" si="32" ref="D107:D115">SUM(F107+H107+J107+L107+N107+P107+R107)</f>
        <v>7650</v>
      </c>
      <c r="E107" s="73">
        <f aca="true" t="shared" si="33" ref="E107:S107">SUM(E108)</f>
        <v>0</v>
      </c>
      <c r="F107" s="152"/>
      <c r="G107" s="73">
        <f t="shared" si="33"/>
        <v>0</v>
      </c>
      <c r="H107" s="160"/>
      <c r="I107" s="73">
        <f t="shared" si="33"/>
        <v>0</v>
      </c>
      <c r="J107" s="157"/>
      <c r="K107" s="73">
        <f t="shared" si="33"/>
        <v>7500</v>
      </c>
      <c r="L107" s="196">
        <f t="shared" si="33"/>
        <v>7650</v>
      </c>
      <c r="M107" s="73">
        <f t="shared" si="33"/>
        <v>0</v>
      </c>
      <c r="N107" s="167"/>
      <c r="O107" s="73">
        <f t="shared" si="33"/>
        <v>0</v>
      </c>
      <c r="P107" s="152"/>
      <c r="Q107" s="73">
        <f t="shared" si="33"/>
        <v>0</v>
      </c>
      <c r="R107" s="160"/>
      <c r="S107" s="73">
        <f t="shared" si="33"/>
        <v>0</v>
      </c>
    </row>
    <row r="108" spans="1:19" ht="15.75" hidden="1">
      <c r="A108" s="81">
        <v>3211</v>
      </c>
      <c r="B108" s="84" t="s">
        <v>55</v>
      </c>
      <c r="C108" s="82">
        <f>SUM(E108+G108+I108+K108+M108+O108+Q108)</f>
        <v>7500</v>
      </c>
      <c r="D108" s="166">
        <f t="shared" si="32"/>
        <v>7650</v>
      </c>
      <c r="E108" s="87">
        <v>0</v>
      </c>
      <c r="F108" s="174"/>
      <c r="G108" s="83"/>
      <c r="H108" s="180"/>
      <c r="I108" s="83"/>
      <c r="J108" s="187"/>
      <c r="K108" s="83">
        <v>7500</v>
      </c>
      <c r="L108" s="195">
        <v>7650</v>
      </c>
      <c r="M108" s="83"/>
      <c r="N108" s="171"/>
      <c r="O108" s="83"/>
      <c r="P108" s="178"/>
      <c r="Q108" s="83"/>
      <c r="R108" s="180"/>
      <c r="S108" s="83"/>
    </row>
    <row r="109" spans="1:19" ht="15.75">
      <c r="A109" s="58">
        <v>322</v>
      </c>
      <c r="B109" s="86" t="s">
        <v>143</v>
      </c>
      <c r="C109" s="82">
        <f aca="true" t="shared" si="34" ref="C109:C116">SUM(E109+G109+I109+K109+M109+O109+Q109)</f>
        <v>1200</v>
      </c>
      <c r="D109" s="166">
        <f t="shared" si="32"/>
        <v>0</v>
      </c>
      <c r="E109" s="121">
        <f>SUM(E110)</f>
        <v>1200</v>
      </c>
      <c r="F109" s="153">
        <f>SUM(F110)</f>
        <v>0</v>
      </c>
      <c r="G109" s="73"/>
      <c r="H109" s="160"/>
      <c r="I109" s="73"/>
      <c r="J109" s="157"/>
      <c r="K109" s="73"/>
      <c r="L109" s="196"/>
      <c r="M109" s="73"/>
      <c r="N109" s="167"/>
      <c r="O109" s="73"/>
      <c r="P109" s="152"/>
      <c r="Q109" s="73"/>
      <c r="R109" s="160"/>
      <c r="S109" s="73"/>
    </row>
    <row r="110" spans="1:19" ht="15.75" hidden="1">
      <c r="A110" s="81">
        <v>3221</v>
      </c>
      <c r="B110" s="84" t="s">
        <v>144</v>
      </c>
      <c r="C110" s="82">
        <f t="shared" si="34"/>
        <v>1200</v>
      </c>
      <c r="D110" s="166">
        <f t="shared" si="32"/>
        <v>0</v>
      </c>
      <c r="E110" s="87">
        <v>1200</v>
      </c>
      <c r="F110" s="174"/>
      <c r="G110" s="83"/>
      <c r="H110" s="180"/>
      <c r="I110" s="83"/>
      <c r="J110" s="187"/>
      <c r="K110" s="83"/>
      <c r="L110" s="195"/>
      <c r="M110" s="83"/>
      <c r="N110" s="171"/>
      <c r="O110" s="83"/>
      <c r="P110" s="178"/>
      <c r="Q110" s="83"/>
      <c r="R110" s="180"/>
      <c r="S110" s="83"/>
    </row>
    <row r="111" spans="1:19" ht="15.75">
      <c r="A111" s="58">
        <v>323</v>
      </c>
      <c r="B111" s="86" t="s">
        <v>20</v>
      </c>
      <c r="C111" s="57">
        <f t="shared" si="34"/>
        <v>2600</v>
      </c>
      <c r="D111" s="170">
        <f t="shared" si="32"/>
        <v>6000</v>
      </c>
      <c r="E111" s="121">
        <f>SUM(E112+E113)</f>
        <v>2600</v>
      </c>
      <c r="F111" s="153">
        <f>SUM(F112+F113)</f>
        <v>3800</v>
      </c>
      <c r="G111" s="73"/>
      <c r="H111" s="160"/>
      <c r="I111" s="73"/>
      <c r="J111" s="157"/>
      <c r="K111" s="73"/>
      <c r="L111" s="196">
        <f>SUM(L112)</f>
        <v>2200</v>
      </c>
      <c r="M111" s="73"/>
      <c r="N111" s="167"/>
      <c r="O111" s="73"/>
      <c r="P111" s="152"/>
      <c r="Q111" s="73"/>
      <c r="R111" s="160"/>
      <c r="S111" s="73"/>
    </row>
    <row r="112" spans="1:19" ht="15.75" hidden="1">
      <c r="A112" s="81">
        <v>3231</v>
      </c>
      <c r="B112" s="84" t="s">
        <v>139</v>
      </c>
      <c r="C112" s="82">
        <f t="shared" si="34"/>
        <v>0</v>
      </c>
      <c r="D112" s="166">
        <f t="shared" si="32"/>
        <v>2200</v>
      </c>
      <c r="E112" s="87"/>
      <c r="F112" s="174"/>
      <c r="G112" s="83"/>
      <c r="H112" s="180"/>
      <c r="I112" s="83"/>
      <c r="J112" s="187"/>
      <c r="K112" s="83"/>
      <c r="L112" s="195">
        <v>2200</v>
      </c>
      <c r="M112" s="83"/>
      <c r="N112" s="171"/>
      <c r="O112" s="83"/>
      <c r="P112" s="178"/>
      <c r="Q112" s="83"/>
      <c r="R112" s="180"/>
      <c r="S112" s="83"/>
    </row>
    <row r="113" spans="1:19" ht="15.75">
      <c r="A113" s="81">
        <v>3237</v>
      </c>
      <c r="B113" s="84" t="s">
        <v>145</v>
      </c>
      <c r="C113" s="82">
        <f t="shared" si="34"/>
        <v>2600</v>
      </c>
      <c r="D113" s="166">
        <f t="shared" si="32"/>
        <v>3800</v>
      </c>
      <c r="E113" s="87">
        <v>2600</v>
      </c>
      <c r="F113" s="174">
        <v>3800</v>
      </c>
      <c r="G113" s="83"/>
      <c r="H113" s="180"/>
      <c r="I113" s="83"/>
      <c r="J113" s="187"/>
      <c r="K113" s="83"/>
      <c r="L113" s="195"/>
      <c r="M113" s="83"/>
      <c r="N113" s="171"/>
      <c r="O113" s="83"/>
      <c r="P113" s="178"/>
      <c r="Q113" s="83"/>
      <c r="R113" s="180"/>
      <c r="S113" s="83"/>
    </row>
    <row r="114" spans="1:19" ht="15.75">
      <c r="A114" s="58">
        <v>329</v>
      </c>
      <c r="B114" s="86" t="s">
        <v>146</v>
      </c>
      <c r="C114" s="57">
        <f t="shared" si="34"/>
        <v>2300</v>
      </c>
      <c r="D114" s="170">
        <f>SUM(D115:D116)</f>
        <v>4570</v>
      </c>
      <c r="E114" s="121">
        <f>SUM(E116)</f>
        <v>2300</v>
      </c>
      <c r="F114" s="153">
        <f>SUM(F115+F116)</f>
        <v>4570</v>
      </c>
      <c r="G114" s="73"/>
      <c r="H114" s="160"/>
      <c r="I114" s="73"/>
      <c r="J114" s="157"/>
      <c r="K114" s="73"/>
      <c r="L114" s="196"/>
      <c r="M114" s="73"/>
      <c r="N114" s="167"/>
      <c r="O114" s="73"/>
      <c r="P114" s="152"/>
      <c r="Q114" s="73"/>
      <c r="R114" s="160"/>
      <c r="S114" s="73"/>
    </row>
    <row r="115" spans="1:19" ht="15.75" hidden="1">
      <c r="A115" s="81">
        <v>3293</v>
      </c>
      <c r="B115" s="84" t="s">
        <v>75</v>
      </c>
      <c r="C115" s="82"/>
      <c r="D115" s="166">
        <f t="shared" si="32"/>
        <v>1500</v>
      </c>
      <c r="E115" s="87"/>
      <c r="F115" s="174">
        <v>1500</v>
      </c>
      <c r="G115" s="83"/>
      <c r="H115" s="180"/>
      <c r="I115" s="83"/>
      <c r="J115" s="187"/>
      <c r="K115" s="83"/>
      <c r="L115" s="195"/>
      <c r="M115" s="83"/>
      <c r="N115" s="171"/>
      <c r="O115" s="83"/>
      <c r="P115" s="178"/>
      <c r="Q115" s="83"/>
      <c r="R115" s="180"/>
      <c r="S115" s="83"/>
    </row>
    <row r="116" spans="1:19" ht="15.75" hidden="1">
      <c r="A116" s="81">
        <v>3299</v>
      </c>
      <c r="B116" s="84" t="s">
        <v>147</v>
      </c>
      <c r="C116" s="82">
        <f t="shared" si="34"/>
        <v>2300</v>
      </c>
      <c r="D116" s="166">
        <f>SUM(F116+H116+J116+L116+N116+P116+R116)</f>
        <v>3070</v>
      </c>
      <c r="E116" s="87">
        <v>2300</v>
      </c>
      <c r="F116" s="174">
        <v>3070</v>
      </c>
      <c r="G116" s="83"/>
      <c r="H116" s="180"/>
      <c r="I116" s="83"/>
      <c r="J116" s="187"/>
      <c r="K116" s="83"/>
      <c r="L116" s="195"/>
      <c r="M116" s="83"/>
      <c r="N116" s="171"/>
      <c r="O116" s="83"/>
      <c r="P116" s="178"/>
      <c r="Q116" s="83"/>
      <c r="R116" s="180"/>
      <c r="S116" s="83"/>
    </row>
    <row r="117" spans="1:19" ht="15.75">
      <c r="A117" s="58"/>
      <c r="B117" s="86" t="s">
        <v>43</v>
      </c>
      <c r="C117" s="57">
        <f>SUM(C106)</f>
        <v>13600</v>
      </c>
      <c r="D117" s="167">
        <f>SUM(D106)</f>
        <v>18220</v>
      </c>
      <c r="E117" s="73">
        <f aca="true" t="shared" si="35" ref="E117:S117">SUM(E106)</f>
        <v>6100</v>
      </c>
      <c r="F117" s="152">
        <f>SUM(F106)</f>
        <v>8370</v>
      </c>
      <c r="G117" s="73">
        <f t="shared" si="35"/>
        <v>0</v>
      </c>
      <c r="H117" s="160"/>
      <c r="I117" s="73">
        <f t="shared" si="35"/>
        <v>0</v>
      </c>
      <c r="J117" s="157"/>
      <c r="K117" s="73">
        <f>SUM(K106)</f>
        <v>7500</v>
      </c>
      <c r="L117" s="196">
        <f>SUM(L106)</f>
        <v>9850</v>
      </c>
      <c r="M117" s="73">
        <f t="shared" si="35"/>
        <v>0</v>
      </c>
      <c r="N117" s="167"/>
      <c r="O117" s="73">
        <f t="shared" si="35"/>
        <v>0</v>
      </c>
      <c r="P117" s="152"/>
      <c r="Q117" s="73">
        <f t="shared" si="35"/>
        <v>0</v>
      </c>
      <c r="R117" s="160"/>
      <c r="S117" s="73">
        <f t="shared" si="35"/>
        <v>0</v>
      </c>
    </row>
    <row r="118" spans="1:19" s="115" customFormat="1" ht="15.75">
      <c r="A118" s="274"/>
      <c r="B118" s="275"/>
      <c r="C118" s="273"/>
      <c r="D118" s="273">
        <f>SUM(F117+L117+N117+P117+R117)</f>
        <v>18220</v>
      </c>
      <c r="E118" s="273"/>
      <c r="F118" s="273" t="s">
        <v>83</v>
      </c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</row>
    <row r="119" spans="1:19" s="115" customFormat="1" ht="15.75">
      <c r="A119" s="274"/>
      <c r="B119" s="275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</row>
    <row r="120" spans="1:19" ht="15.75">
      <c r="A120" s="36" t="s">
        <v>107</v>
      </c>
      <c r="B120" s="318" t="s">
        <v>140</v>
      </c>
      <c r="C120" s="318"/>
      <c r="D120" s="318"/>
      <c r="E120" s="318"/>
      <c r="F120" s="109"/>
      <c r="G120" s="126"/>
      <c r="H120" s="126"/>
      <c r="I120" s="126"/>
      <c r="J120" s="126"/>
      <c r="K120" s="126"/>
      <c r="L120" s="126"/>
      <c r="M120" s="101"/>
      <c r="N120" s="101"/>
      <c r="O120" s="101"/>
      <c r="P120" s="101"/>
      <c r="Q120" s="101"/>
      <c r="R120" s="101"/>
      <c r="S120" s="101"/>
    </row>
    <row r="121" spans="1:19" ht="15.75">
      <c r="A121" s="108"/>
      <c r="B121" s="109"/>
      <c r="C121" s="109"/>
      <c r="D121" s="109"/>
      <c r="E121" s="127"/>
      <c r="F121" s="127"/>
      <c r="G121" s="126"/>
      <c r="H121" s="126"/>
      <c r="I121" s="126"/>
      <c r="J121" s="126"/>
      <c r="K121" s="126"/>
      <c r="L121" s="126"/>
      <c r="M121" s="101"/>
      <c r="N121" s="101"/>
      <c r="O121" s="101"/>
      <c r="P121" s="101"/>
      <c r="Q121" s="101"/>
      <c r="R121" s="101"/>
      <c r="S121" s="101"/>
    </row>
    <row r="122" spans="1:19" ht="15.75">
      <c r="A122" s="41">
        <v>45</v>
      </c>
      <c r="B122" s="44" t="s">
        <v>141</v>
      </c>
      <c r="C122" s="56">
        <f>SUM(C123)</f>
        <v>4500000</v>
      </c>
      <c r="D122" s="168">
        <v>0</v>
      </c>
      <c r="E122" s="121">
        <f aca="true" t="shared" si="36" ref="E122:S123">SUM(E123)</f>
        <v>0</v>
      </c>
      <c r="F122" s="153"/>
      <c r="G122" s="121">
        <f t="shared" si="36"/>
        <v>0</v>
      </c>
      <c r="H122" s="161"/>
      <c r="I122" s="121">
        <f t="shared" si="36"/>
        <v>0</v>
      </c>
      <c r="J122" s="158"/>
      <c r="K122" s="121">
        <f t="shared" si="36"/>
        <v>4500000</v>
      </c>
      <c r="L122" s="197">
        <v>0</v>
      </c>
      <c r="M122" s="121">
        <f t="shared" si="36"/>
        <v>0</v>
      </c>
      <c r="N122" s="168"/>
      <c r="O122" s="121">
        <f t="shared" si="36"/>
        <v>0</v>
      </c>
      <c r="P122" s="153"/>
      <c r="Q122" s="121">
        <f t="shared" si="36"/>
        <v>0</v>
      </c>
      <c r="R122" s="161"/>
      <c r="S122" s="121">
        <f t="shared" si="36"/>
        <v>0</v>
      </c>
    </row>
    <row r="123" spans="1:19" ht="15.75">
      <c r="A123" s="58">
        <v>451</v>
      </c>
      <c r="B123" s="59" t="s">
        <v>142</v>
      </c>
      <c r="C123" s="57">
        <f>SUM(C124)</f>
        <v>4500000</v>
      </c>
      <c r="D123" s="167">
        <f>SUM(D124)</f>
        <v>0</v>
      </c>
      <c r="E123" s="73">
        <f t="shared" si="36"/>
        <v>0</v>
      </c>
      <c r="F123" s="152"/>
      <c r="G123" s="73">
        <f t="shared" si="36"/>
        <v>0</v>
      </c>
      <c r="H123" s="160"/>
      <c r="I123" s="73">
        <f t="shared" si="36"/>
        <v>0</v>
      </c>
      <c r="J123" s="157"/>
      <c r="K123" s="73">
        <f t="shared" si="36"/>
        <v>4500000</v>
      </c>
      <c r="L123" s="196">
        <f t="shared" si="36"/>
        <v>0</v>
      </c>
      <c r="M123" s="73">
        <f t="shared" si="36"/>
        <v>0</v>
      </c>
      <c r="N123" s="167"/>
      <c r="O123" s="73">
        <f t="shared" si="36"/>
        <v>0</v>
      </c>
      <c r="P123" s="152"/>
      <c r="Q123" s="73">
        <f t="shared" si="36"/>
        <v>0</v>
      </c>
      <c r="R123" s="160"/>
      <c r="S123" s="73">
        <f t="shared" si="36"/>
        <v>0</v>
      </c>
    </row>
    <row r="124" spans="1:19" ht="15.75">
      <c r="A124" s="81">
        <v>4511</v>
      </c>
      <c r="B124" s="84" t="s">
        <v>142</v>
      </c>
      <c r="C124" s="82">
        <f>SUM(E124+G124+I124+K124+M124+O124+Q124)</f>
        <v>4500000</v>
      </c>
      <c r="D124" s="166">
        <v>0</v>
      </c>
      <c r="E124" s="87">
        <v>0</v>
      </c>
      <c r="F124" s="174"/>
      <c r="G124" s="83"/>
      <c r="H124" s="180"/>
      <c r="I124" s="83"/>
      <c r="J124" s="187"/>
      <c r="K124" s="83">
        <v>4500000</v>
      </c>
      <c r="L124" s="195">
        <v>0</v>
      </c>
      <c r="M124" s="83"/>
      <c r="N124" s="171"/>
      <c r="O124" s="83"/>
      <c r="P124" s="178"/>
      <c r="Q124" s="83"/>
      <c r="R124" s="180"/>
      <c r="S124" s="83"/>
    </row>
    <row r="125" spans="1:19" ht="15.75">
      <c r="A125" s="58"/>
      <c r="B125" s="86" t="s">
        <v>43</v>
      </c>
      <c r="C125" s="57">
        <f>SUM(C122)</f>
        <v>4500000</v>
      </c>
      <c r="D125" s="167">
        <f>SUM(D124)</f>
        <v>0</v>
      </c>
      <c r="E125" s="73">
        <f>SUM(E122)</f>
        <v>0</v>
      </c>
      <c r="F125" s="152"/>
      <c r="G125" s="73">
        <f>SUM(G122)</f>
        <v>0</v>
      </c>
      <c r="H125" s="160"/>
      <c r="I125" s="73">
        <f>SUM(I122)</f>
        <v>0</v>
      </c>
      <c r="J125" s="157"/>
      <c r="K125" s="73">
        <f>SUM(K122)</f>
        <v>4500000</v>
      </c>
      <c r="L125" s="196">
        <f>SUM(L122)</f>
        <v>0</v>
      </c>
      <c r="M125" s="73">
        <f>SUM(M122)</f>
        <v>0</v>
      </c>
      <c r="N125" s="167"/>
      <c r="O125" s="73">
        <f>SUM(O122)</f>
        <v>0</v>
      </c>
      <c r="P125" s="152"/>
      <c r="Q125" s="73">
        <f>SUM(Q122)</f>
        <v>0</v>
      </c>
      <c r="R125" s="160"/>
      <c r="S125" s="73">
        <f>SUM(S122)</f>
        <v>0</v>
      </c>
    </row>
    <row r="126" spans="1:19" s="115" customFormat="1" ht="15.75">
      <c r="A126" s="274"/>
      <c r="B126" s="275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</row>
    <row r="127" spans="1:19" ht="15.75">
      <c r="A127" s="110"/>
      <c r="B127" s="111"/>
      <c r="C127" s="112"/>
      <c r="D127" s="112"/>
      <c r="E127" s="130"/>
      <c r="F127" s="130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1:19" ht="15.75">
      <c r="A128" s="36" t="s">
        <v>148</v>
      </c>
      <c r="B128" s="318" t="s">
        <v>108</v>
      </c>
      <c r="C128" s="318"/>
      <c r="D128" s="318"/>
      <c r="E128" s="318"/>
      <c r="F128" s="109"/>
      <c r="G128" s="126"/>
      <c r="H128" s="126"/>
      <c r="I128" s="126"/>
      <c r="J128" s="126"/>
      <c r="K128" s="126"/>
      <c r="L128" s="126"/>
      <c r="M128" s="101"/>
      <c r="N128" s="101"/>
      <c r="O128" s="101"/>
      <c r="P128" s="101"/>
      <c r="Q128" s="101"/>
      <c r="R128" s="101"/>
      <c r="S128" s="101"/>
    </row>
    <row r="129" spans="1:19" ht="15.75">
      <c r="A129" s="41">
        <v>31</v>
      </c>
      <c r="B129" s="41" t="s">
        <v>30</v>
      </c>
      <c r="C129" s="34">
        <f>SUM(C133+C135+C138)</f>
        <v>263437</v>
      </c>
      <c r="D129" s="165">
        <f>SUM(F129+H129+J129+L129+N129+P129+R129)</f>
        <v>353590</v>
      </c>
      <c r="E129" s="71">
        <f>SUM(E133+E135+E138)</f>
        <v>0</v>
      </c>
      <c r="F129" s="150">
        <f>SUM(F133+F135+F138)</f>
        <v>0</v>
      </c>
      <c r="G129" s="71">
        <v>0</v>
      </c>
      <c r="H129" s="159"/>
      <c r="I129" s="71">
        <f>SUM(I133+I135+I138)</f>
        <v>0</v>
      </c>
      <c r="J129" s="156"/>
      <c r="K129" s="71">
        <f>SUM(K133+K135+K138)</f>
        <v>263437</v>
      </c>
      <c r="L129" s="194">
        <f>SUM(L133+L135+L138)</f>
        <v>353590</v>
      </c>
      <c r="M129" s="71">
        <f>SUM(M133+M135+M138)</f>
        <v>0</v>
      </c>
      <c r="N129" s="165"/>
      <c r="O129" s="71"/>
      <c r="P129" s="150"/>
      <c r="Q129" s="71">
        <f>SUM(Q133+Q135+Q138)</f>
        <v>0</v>
      </c>
      <c r="R129" s="159"/>
      <c r="S129" s="71">
        <f>SUM(S133+S135+S138)</f>
        <v>0</v>
      </c>
    </row>
    <row r="130" spans="1:19" ht="15.75" hidden="1">
      <c r="A130" s="81">
        <v>3111</v>
      </c>
      <c r="B130" s="84" t="s">
        <v>50</v>
      </c>
      <c r="C130" s="82">
        <f>SUM(E130+G130+I130+K130+M130+O130+Q130+S130)</f>
        <v>224776</v>
      </c>
      <c r="D130" s="166">
        <f>SUM(L130)</f>
        <v>190830</v>
      </c>
      <c r="E130" s="119">
        <v>0</v>
      </c>
      <c r="F130" s="151">
        <v>0</v>
      </c>
      <c r="G130" s="83">
        <v>0</v>
      </c>
      <c r="H130" s="180"/>
      <c r="I130" s="83"/>
      <c r="J130" s="187"/>
      <c r="K130" s="83">
        <v>224776</v>
      </c>
      <c r="L130" s="195">
        <v>190830</v>
      </c>
      <c r="M130" s="83"/>
      <c r="N130" s="171"/>
      <c r="O130" s="83"/>
      <c r="P130" s="178"/>
      <c r="Q130" s="83"/>
      <c r="R130" s="180"/>
      <c r="S130" s="83"/>
    </row>
    <row r="131" spans="1:19" ht="15.75" hidden="1">
      <c r="A131" s="81">
        <v>3113</v>
      </c>
      <c r="B131" s="84" t="s">
        <v>51</v>
      </c>
      <c r="C131" s="82">
        <f>SUM(E131+G131+I131+K131+M131+O131+Q131+S131)</f>
        <v>0</v>
      </c>
      <c r="D131" s="166"/>
      <c r="E131" s="119">
        <v>0</v>
      </c>
      <c r="F131" s="151"/>
      <c r="G131" s="83"/>
      <c r="H131" s="180"/>
      <c r="I131" s="83"/>
      <c r="J131" s="187"/>
      <c r="K131" s="83"/>
      <c r="L131" s="195">
        <v>0</v>
      </c>
      <c r="M131" s="83"/>
      <c r="N131" s="171"/>
      <c r="O131" s="83"/>
      <c r="P131" s="178"/>
      <c r="Q131" s="83"/>
      <c r="R131" s="180"/>
      <c r="S131" s="83"/>
    </row>
    <row r="132" spans="1:19" ht="15.75" hidden="1">
      <c r="A132" s="81">
        <v>3114</v>
      </c>
      <c r="B132" s="84" t="s">
        <v>52</v>
      </c>
      <c r="C132" s="82">
        <f>SUM(E132+G132+I132+K132+M132+O132+Q132+S132)</f>
        <v>0</v>
      </c>
      <c r="D132" s="166"/>
      <c r="E132" s="119">
        <v>0</v>
      </c>
      <c r="F132" s="151"/>
      <c r="G132" s="83"/>
      <c r="H132" s="180"/>
      <c r="I132" s="83"/>
      <c r="J132" s="187"/>
      <c r="K132" s="83"/>
      <c r="L132" s="195"/>
      <c r="M132" s="83"/>
      <c r="N132" s="171"/>
      <c r="O132" s="83"/>
      <c r="P132" s="178"/>
      <c r="Q132" s="83"/>
      <c r="R132" s="180"/>
      <c r="S132" s="83"/>
    </row>
    <row r="133" spans="1:19" ht="15.75">
      <c r="A133" s="58">
        <v>311</v>
      </c>
      <c r="B133" s="59" t="s">
        <v>31</v>
      </c>
      <c r="C133" s="57">
        <f>SUM(C130:C132)</f>
        <v>224776</v>
      </c>
      <c r="D133" s="167">
        <f>SUM(F133+H133+J133+L133+N133+P133+R133)</f>
        <v>190830</v>
      </c>
      <c r="E133" s="73">
        <f>SUM(E130:E132)</f>
        <v>0</v>
      </c>
      <c r="F133" s="152">
        <f>SUM(F130:F132)</f>
        <v>0</v>
      </c>
      <c r="G133" s="73">
        <f>SUM(G130:G132)</f>
        <v>0</v>
      </c>
      <c r="H133" s="160"/>
      <c r="I133" s="73">
        <f>SUM(I130:I132)</f>
        <v>0</v>
      </c>
      <c r="J133" s="157"/>
      <c r="K133" s="73">
        <f>SUM(K130:K132)</f>
        <v>224776</v>
      </c>
      <c r="L133" s="196">
        <f>SUM(L130:L132)</f>
        <v>190830</v>
      </c>
      <c r="M133" s="73">
        <f>SUM(M130:M132)</f>
        <v>0</v>
      </c>
      <c r="N133" s="167"/>
      <c r="O133" s="73"/>
      <c r="P133" s="152"/>
      <c r="Q133" s="73">
        <f>SUM(Q130:Q132)</f>
        <v>0</v>
      </c>
      <c r="R133" s="160"/>
      <c r="S133" s="73">
        <f>SUM(S130:S132)</f>
        <v>0</v>
      </c>
    </row>
    <row r="134" spans="1:19" ht="15.75" hidden="1">
      <c r="A134" s="81">
        <v>3121</v>
      </c>
      <c r="B134" s="85" t="s">
        <v>16</v>
      </c>
      <c r="C134" s="82">
        <f>SUM(E134+G134+I134+K134+M134+O134+Q134+S134)</f>
        <v>0</v>
      </c>
      <c r="D134" s="171">
        <f>SUM(F134+H134+J134+L134+N134+P134+R134)</f>
        <v>131320</v>
      </c>
      <c r="E134" s="120">
        <v>0</v>
      </c>
      <c r="F134" s="173"/>
      <c r="G134" s="83">
        <v>0</v>
      </c>
      <c r="H134" s="180"/>
      <c r="I134" s="83"/>
      <c r="J134" s="187"/>
      <c r="K134" s="83"/>
      <c r="L134" s="195">
        <v>131320</v>
      </c>
      <c r="M134" s="83"/>
      <c r="N134" s="171"/>
      <c r="O134" s="83"/>
      <c r="P134" s="178"/>
      <c r="Q134" s="83"/>
      <c r="R134" s="180"/>
      <c r="S134" s="83"/>
    </row>
    <row r="135" spans="1:19" ht="15.75">
      <c r="A135" s="58">
        <v>312</v>
      </c>
      <c r="B135" s="59" t="s">
        <v>16</v>
      </c>
      <c r="C135" s="57">
        <f>SUM(C134)</f>
        <v>0</v>
      </c>
      <c r="D135" s="170">
        <f>SUM(D134)</f>
        <v>131320</v>
      </c>
      <c r="E135" s="128">
        <v>0</v>
      </c>
      <c r="F135" s="177">
        <f>SUM(F134)</f>
        <v>0</v>
      </c>
      <c r="G135" s="73">
        <v>0</v>
      </c>
      <c r="H135" s="160"/>
      <c r="I135" s="73"/>
      <c r="J135" s="157"/>
      <c r="K135" s="73"/>
      <c r="L135" s="196">
        <f>SUM(L134)</f>
        <v>131320</v>
      </c>
      <c r="M135" s="73"/>
      <c r="N135" s="167"/>
      <c r="O135" s="73"/>
      <c r="P135" s="152"/>
      <c r="Q135" s="73"/>
      <c r="R135" s="160"/>
      <c r="S135" s="73"/>
    </row>
    <row r="136" spans="1:19" ht="15.75" hidden="1">
      <c r="A136" s="81">
        <v>3132</v>
      </c>
      <c r="B136" s="84" t="s">
        <v>53</v>
      </c>
      <c r="C136" s="82">
        <f>SUM(E136+G136+I136+K136+M136+O136+Q136+S136)</f>
        <v>34840</v>
      </c>
      <c r="D136" s="166">
        <f>SUM(L136)</f>
        <v>31140</v>
      </c>
      <c r="E136" s="120">
        <v>0</v>
      </c>
      <c r="F136" s="173">
        <v>0</v>
      </c>
      <c r="G136" s="83">
        <v>0</v>
      </c>
      <c r="H136" s="180"/>
      <c r="I136" s="83"/>
      <c r="J136" s="187"/>
      <c r="K136" s="83">
        <v>34840</v>
      </c>
      <c r="L136" s="195">
        <v>31140</v>
      </c>
      <c r="M136" s="83"/>
      <c r="N136" s="171"/>
      <c r="O136" s="83"/>
      <c r="P136" s="178"/>
      <c r="Q136" s="83"/>
      <c r="R136" s="180"/>
      <c r="S136" s="83"/>
    </row>
    <row r="137" spans="1:19" ht="15.75" hidden="1">
      <c r="A137" s="81">
        <v>3133</v>
      </c>
      <c r="B137" s="84" t="s">
        <v>54</v>
      </c>
      <c r="C137" s="82">
        <f>SUM(E137+G137+I137+K137+M137+O137+Q137+S137)</f>
        <v>3821</v>
      </c>
      <c r="D137" s="166">
        <f>SUM(L137)</f>
        <v>300</v>
      </c>
      <c r="E137" s="120">
        <v>0</v>
      </c>
      <c r="F137" s="173">
        <v>0</v>
      </c>
      <c r="G137" s="83">
        <v>0</v>
      </c>
      <c r="H137" s="180"/>
      <c r="I137" s="83"/>
      <c r="J137" s="187"/>
      <c r="K137" s="83">
        <v>3821</v>
      </c>
      <c r="L137" s="195">
        <v>300</v>
      </c>
      <c r="M137" s="83"/>
      <c r="N137" s="171"/>
      <c r="O137" s="83"/>
      <c r="P137" s="178"/>
      <c r="Q137" s="83"/>
      <c r="R137" s="180"/>
      <c r="S137" s="83"/>
    </row>
    <row r="138" spans="1:19" ht="15.75">
      <c r="A138" s="58">
        <v>313</v>
      </c>
      <c r="B138" s="86" t="s">
        <v>17</v>
      </c>
      <c r="C138" s="57">
        <f>SUM(C136:C137)</f>
        <v>38661</v>
      </c>
      <c r="D138" s="167">
        <f>SUM(D136:D137)</f>
        <v>31440</v>
      </c>
      <c r="E138" s="73">
        <f>SUM(E136:E137)</f>
        <v>0</v>
      </c>
      <c r="F138" s="152">
        <f>SUM(F136:F137)</f>
        <v>0</v>
      </c>
      <c r="G138" s="73">
        <f>SUM(G136:G137)</f>
        <v>0</v>
      </c>
      <c r="H138" s="160"/>
      <c r="I138" s="73">
        <f>SUM(I136:I137)</f>
        <v>0</v>
      </c>
      <c r="J138" s="157"/>
      <c r="K138" s="73">
        <f>SUM(K136:K137)</f>
        <v>38661</v>
      </c>
      <c r="L138" s="196">
        <f>SUM(L136:L137)</f>
        <v>31440</v>
      </c>
      <c r="M138" s="73">
        <f>SUM(M136:M137)</f>
        <v>0</v>
      </c>
      <c r="N138" s="167"/>
      <c r="O138" s="73">
        <f>SUM(O136:O137)</f>
        <v>0</v>
      </c>
      <c r="P138" s="152"/>
      <c r="Q138" s="73">
        <f>SUM(Q136:Q137)</f>
        <v>0</v>
      </c>
      <c r="R138" s="160"/>
      <c r="S138" s="73">
        <f>SUM(S136:S137)</f>
        <v>0</v>
      </c>
    </row>
    <row r="139" spans="1:19" ht="15.75">
      <c r="A139" s="41">
        <v>32</v>
      </c>
      <c r="B139" s="44" t="s">
        <v>18</v>
      </c>
      <c r="C139" s="56">
        <f>SUM(C144+C151+C161+C163+C169)</f>
        <v>5504636</v>
      </c>
      <c r="D139" s="168">
        <f>SUM(D144+D151+D161+D163+D169)</f>
        <v>4915525</v>
      </c>
      <c r="E139" s="121">
        <f>SUM(E144+E151+E161+E163+E169)</f>
        <v>0</v>
      </c>
      <c r="F139" s="153"/>
      <c r="G139" s="121">
        <f>SUM(G144+G151+G161+G163+G169)</f>
        <v>0</v>
      </c>
      <c r="H139" s="161"/>
      <c r="I139" s="121">
        <f>SUM(I144+I151+I161+I163+I169)</f>
        <v>0</v>
      </c>
      <c r="J139" s="158"/>
      <c r="K139" s="121">
        <f>SUM(K144+K151+K161+K163+K169)</f>
        <v>5163940</v>
      </c>
      <c r="L139" s="197">
        <f>SUM(L144+L151+L161+L163+L169)</f>
        <v>4715455</v>
      </c>
      <c r="M139" s="121">
        <f>SUM(M144+M151+M161+M163+M169)</f>
        <v>0</v>
      </c>
      <c r="N139" s="168"/>
      <c r="O139" s="121">
        <v>0</v>
      </c>
      <c r="P139" s="153">
        <f>SUM(P144+P151+P161+P163+P169)</f>
        <v>200070</v>
      </c>
      <c r="Q139" s="121">
        <f>SUM(Q144+Q151+Q161+Q163+Q169)</f>
        <v>0</v>
      </c>
      <c r="R139" s="161"/>
      <c r="S139" s="121">
        <f>SUM(S144+S151+S161+S163+S169)</f>
        <v>0</v>
      </c>
    </row>
    <row r="140" spans="1:19" ht="15.75" hidden="1">
      <c r="A140" s="81">
        <v>3211</v>
      </c>
      <c r="B140" s="84" t="s">
        <v>55</v>
      </c>
      <c r="C140" s="82">
        <f>SUM(E140+G140+I140+K140+M140+O140+Q140+S140)</f>
        <v>401989</v>
      </c>
      <c r="D140" s="166">
        <f>SUM(L140+P140)</f>
        <v>535620</v>
      </c>
      <c r="E140" s="87">
        <v>0</v>
      </c>
      <c r="F140" s="174"/>
      <c r="G140" s="83">
        <v>0</v>
      </c>
      <c r="H140" s="180"/>
      <c r="I140" s="83">
        <v>0</v>
      </c>
      <c r="J140" s="187"/>
      <c r="K140" s="83">
        <v>401989</v>
      </c>
      <c r="L140" s="195">
        <v>514050</v>
      </c>
      <c r="M140" s="83"/>
      <c r="N140" s="171"/>
      <c r="O140" s="83">
        <v>0</v>
      </c>
      <c r="P140" s="178">
        <v>21570</v>
      </c>
      <c r="Q140" s="83"/>
      <c r="R140" s="180"/>
      <c r="S140" s="83"/>
    </row>
    <row r="141" spans="1:19" ht="15.75" hidden="1">
      <c r="A141" s="81">
        <v>3212</v>
      </c>
      <c r="B141" s="84" t="s">
        <v>56</v>
      </c>
      <c r="C141" s="82">
        <f>SUM(E141+G141+I141+K141+M141+O141+Q141+S141)</f>
        <v>6390</v>
      </c>
      <c r="D141" s="166">
        <f>SUM(L141+P141)</f>
        <v>585</v>
      </c>
      <c r="E141" s="87"/>
      <c r="F141" s="174"/>
      <c r="G141" s="83"/>
      <c r="H141" s="180"/>
      <c r="I141" s="83"/>
      <c r="J141" s="187"/>
      <c r="K141" s="83">
        <v>6390</v>
      </c>
      <c r="L141" s="195">
        <v>585</v>
      </c>
      <c r="M141" s="83"/>
      <c r="N141" s="171"/>
      <c r="O141" s="83"/>
      <c r="P141" s="178"/>
      <c r="Q141" s="83"/>
      <c r="R141" s="180"/>
      <c r="S141" s="83"/>
    </row>
    <row r="142" spans="1:19" ht="15.75" hidden="1">
      <c r="A142" s="81">
        <v>3213</v>
      </c>
      <c r="B142" s="84" t="s">
        <v>57</v>
      </c>
      <c r="C142" s="82">
        <f>SUM(E142+G142+I142+K142+M142+O142+Q142+S142)</f>
        <v>10000</v>
      </c>
      <c r="D142" s="166">
        <f>SUM(L142)</f>
        <v>3595</v>
      </c>
      <c r="E142" s="87"/>
      <c r="F142" s="174"/>
      <c r="G142" s="83"/>
      <c r="H142" s="180"/>
      <c r="I142" s="83"/>
      <c r="J142" s="187"/>
      <c r="K142" s="83">
        <v>10000</v>
      </c>
      <c r="L142" s="195">
        <v>3595</v>
      </c>
      <c r="M142" s="83"/>
      <c r="N142" s="171"/>
      <c r="O142" s="83"/>
      <c r="P142" s="178"/>
      <c r="Q142" s="83"/>
      <c r="R142" s="180"/>
      <c r="S142" s="83"/>
    </row>
    <row r="143" spans="1:19" ht="15.75" hidden="1">
      <c r="A143" s="81">
        <v>3214</v>
      </c>
      <c r="B143" s="84" t="s">
        <v>58</v>
      </c>
      <c r="C143" s="82">
        <f>SUM(E143+G143+I143+K143+M143+O143+Q143+S143)</f>
        <v>0</v>
      </c>
      <c r="D143" s="166">
        <v>140</v>
      </c>
      <c r="E143" s="87"/>
      <c r="F143" s="174"/>
      <c r="G143" s="83"/>
      <c r="H143" s="180"/>
      <c r="I143" s="83"/>
      <c r="J143" s="187"/>
      <c r="K143" s="83"/>
      <c r="L143" s="195">
        <v>140</v>
      </c>
      <c r="M143" s="83"/>
      <c r="N143" s="171"/>
      <c r="O143" s="83"/>
      <c r="P143" s="178"/>
      <c r="Q143" s="83"/>
      <c r="R143" s="180"/>
      <c r="S143" s="83"/>
    </row>
    <row r="144" spans="1:19" ht="15.75">
      <c r="A144" s="58">
        <v>321</v>
      </c>
      <c r="B144" s="59" t="s">
        <v>19</v>
      </c>
      <c r="C144" s="57">
        <f>SUM(C140:C143)</f>
        <v>418379</v>
      </c>
      <c r="D144" s="167">
        <f>SUM(D140:D143)</f>
        <v>539940</v>
      </c>
      <c r="E144" s="73">
        <f aca="true" t="shared" si="37" ref="E144:S144">SUM(E140:E143)</f>
        <v>0</v>
      </c>
      <c r="F144" s="152"/>
      <c r="G144" s="73">
        <f t="shared" si="37"/>
        <v>0</v>
      </c>
      <c r="H144" s="160"/>
      <c r="I144" s="73">
        <f t="shared" si="37"/>
        <v>0</v>
      </c>
      <c r="J144" s="157"/>
      <c r="K144" s="73">
        <f t="shared" si="37"/>
        <v>418379</v>
      </c>
      <c r="L144" s="196">
        <f t="shared" si="37"/>
        <v>518370</v>
      </c>
      <c r="M144" s="73">
        <f t="shared" si="37"/>
        <v>0</v>
      </c>
      <c r="N144" s="167"/>
      <c r="O144" s="73">
        <f t="shared" si="37"/>
        <v>0</v>
      </c>
      <c r="P144" s="152">
        <f>SUM(P140:P143)</f>
        <v>21570</v>
      </c>
      <c r="Q144" s="73">
        <f t="shared" si="37"/>
        <v>0</v>
      </c>
      <c r="R144" s="160"/>
      <c r="S144" s="73">
        <f t="shared" si="37"/>
        <v>0</v>
      </c>
    </row>
    <row r="145" spans="1:19" ht="15.75" hidden="1">
      <c r="A145" s="42">
        <v>3221</v>
      </c>
      <c r="B145" s="43" t="s">
        <v>59</v>
      </c>
      <c r="C145" s="82">
        <f aca="true" t="shared" si="38" ref="C145:C150">SUM(E145+G145+I145+K145+M145+O145+Q145+S145)</f>
        <v>4512</v>
      </c>
      <c r="D145" s="169">
        <f aca="true" t="shared" si="39" ref="D145:D150">SUM(L145+P145)</f>
        <v>7860</v>
      </c>
      <c r="E145" s="123"/>
      <c r="F145" s="175"/>
      <c r="G145" s="72"/>
      <c r="H145" s="181"/>
      <c r="I145" s="72"/>
      <c r="J145" s="188"/>
      <c r="K145" s="72">
        <v>4512</v>
      </c>
      <c r="L145" s="198">
        <v>7860</v>
      </c>
      <c r="M145" s="72"/>
      <c r="N145" s="207"/>
      <c r="O145" s="72"/>
      <c r="P145" s="204">
        <v>0</v>
      </c>
      <c r="Q145" s="72"/>
      <c r="R145" s="181"/>
      <c r="S145" s="71"/>
    </row>
    <row r="146" spans="1:19" ht="15.75" hidden="1">
      <c r="A146" s="42">
        <v>3222</v>
      </c>
      <c r="B146" s="43" t="s">
        <v>60</v>
      </c>
      <c r="C146" s="82">
        <f t="shared" si="38"/>
        <v>25000</v>
      </c>
      <c r="D146" s="169">
        <f t="shared" si="39"/>
        <v>5730</v>
      </c>
      <c r="E146" s="123"/>
      <c r="F146" s="175"/>
      <c r="G146" s="72"/>
      <c r="H146" s="181"/>
      <c r="I146" s="72"/>
      <c r="J146" s="188"/>
      <c r="K146" s="72">
        <v>25000</v>
      </c>
      <c r="L146" s="198">
        <v>5730</v>
      </c>
      <c r="M146" s="72"/>
      <c r="N146" s="207"/>
      <c r="O146" s="72"/>
      <c r="P146" s="204">
        <v>0</v>
      </c>
      <c r="Q146" s="72"/>
      <c r="R146" s="181"/>
      <c r="S146" s="71"/>
    </row>
    <row r="147" spans="1:19" ht="15.75" hidden="1">
      <c r="A147" s="42">
        <v>3223</v>
      </c>
      <c r="B147" s="43" t="s">
        <v>61</v>
      </c>
      <c r="C147" s="82">
        <f t="shared" si="38"/>
        <v>35000</v>
      </c>
      <c r="D147" s="169">
        <f t="shared" si="39"/>
        <v>18805</v>
      </c>
      <c r="E147" s="123"/>
      <c r="F147" s="175"/>
      <c r="G147" s="72"/>
      <c r="H147" s="181"/>
      <c r="I147" s="72"/>
      <c r="J147" s="188"/>
      <c r="K147" s="72">
        <v>35000</v>
      </c>
      <c r="L147" s="198">
        <v>18805</v>
      </c>
      <c r="M147" s="72"/>
      <c r="N147" s="207"/>
      <c r="O147" s="72"/>
      <c r="P147" s="204"/>
      <c r="Q147" s="72"/>
      <c r="R147" s="181"/>
      <c r="S147" s="71"/>
    </row>
    <row r="148" spans="1:19" ht="15.75" hidden="1">
      <c r="A148" s="42">
        <v>3224</v>
      </c>
      <c r="B148" s="43" t="s">
        <v>62</v>
      </c>
      <c r="C148" s="82">
        <f t="shared" si="38"/>
        <v>5000</v>
      </c>
      <c r="D148" s="169">
        <f t="shared" si="39"/>
        <v>100</v>
      </c>
      <c r="E148" s="123"/>
      <c r="F148" s="175"/>
      <c r="G148" s="72"/>
      <c r="H148" s="181"/>
      <c r="I148" s="72"/>
      <c r="J148" s="188"/>
      <c r="K148" s="72">
        <v>5000</v>
      </c>
      <c r="L148" s="198">
        <v>100</v>
      </c>
      <c r="M148" s="72"/>
      <c r="N148" s="207"/>
      <c r="O148" s="72"/>
      <c r="P148" s="204"/>
      <c r="Q148" s="72"/>
      <c r="R148" s="181"/>
      <c r="S148" s="71"/>
    </row>
    <row r="149" spans="1:19" ht="15.75" hidden="1">
      <c r="A149" s="42">
        <v>3225</v>
      </c>
      <c r="B149" s="43" t="s">
        <v>63</v>
      </c>
      <c r="C149" s="82">
        <f t="shared" si="38"/>
        <v>20200</v>
      </c>
      <c r="D149" s="169">
        <f t="shared" si="39"/>
        <v>39935</v>
      </c>
      <c r="E149" s="123"/>
      <c r="F149" s="175"/>
      <c r="G149" s="72"/>
      <c r="H149" s="181"/>
      <c r="I149" s="72"/>
      <c r="J149" s="188"/>
      <c r="K149" s="72">
        <v>20200</v>
      </c>
      <c r="L149" s="198">
        <v>39935</v>
      </c>
      <c r="M149" s="72"/>
      <c r="N149" s="207"/>
      <c r="O149" s="72">
        <v>0</v>
      </c>
      <c r="P149" s="204">
        <v>0</v>
      </c>
      <c r="Q149" s="72"/>
      <c r="R149" s="181"/>
      <c r="S149" s="71"/>
    </row>
    <row r="150" spans="1:19" ht="15.75" hidden="1">
      <c r="A150" s="42">
        <v>3227</v>
      </c>
      <c r="B150" s="43" t="s">
        <v>64</v>
      </c>
      <c r="C150" s="82">
        <f t="shared" si="38"/>
        <v>45600</v>
      </c>
      <c r="D150" s="169">
        <f t="shared" si="39"/>
        <v>0</v>
      </c>
      <c r="E150" s="123"/>
      <c r="F150" s="175"/>
      <c r="G150" s="72"/>
      <c r="H150" s="181"/>
      <c r="I150" s="72"/>
      <c r="J150" s="188"/>
      <c r="K150" s="72">
        <v>45600</v>
      </c>
      <c r="L150" s="198"/>
      <c r="M150" s="72"/>
      <c r="N150" s="207"/>
      <c r="O150" s="72"/>
      <c r="P150" s="204"/>
      <c r="Q150" s="72"/>
      <c r="R150" s="181"/>
      <c r="S150" s="71"/>
    </row>
    <row r="151" spans="1:19" ht="15.75">
      <c r="A151" s="58">
        <v>322</v>
      </c>
      <c r="B151" s="86" t="s">
        <v>32</v>
      </c>
      <c r="C151" s="57">
        <f>SUM(C145:C150)</f>
        <v>135312</v>
      </c>
      <c r="D151" s="167">
        <f>SUM(D145:D150)</f>
        <v>72430</v>
      </c>
      <c r="E151" s="73">
        <f>SUM(E145:E150)</f>
        <v>0</v>
      </c>
      <c r="F151" s="155"/>
      <c r="G151" s="121">
        <f aca="true" t="shared" si="40" ref="G151:S151">SUM(G145:G150)</f>
        <v>0</v>
      </c>
      <c r="H151" s="161"/>
      <c r="I151" s="121">
        <f t="shared" si="40"/>
        <v>0</v>
      </c>
      <c r="J151" s="158"/>
      <c r="K151" s="121">
        <f t="shared" si="40"/>
        <v>135312</v>
      </c>
      <c r="L151" s="197">
        <f t="shared" si="40"/>
        <v>72430</v>
      </c>
      <c r="M151" s="121">
        <f t="shared" si="40"/>
        <v>0</v>
      </c>
      <c r="N151" s="168"/>
      <c r="O151" s="121">
        <f t="shared" si="40"/>
        <v>0</v>
      </c>
      <c r="P151" s="153">
        <f>SUM(P145:P150)</f>
        <v>0</v>
      </c>
      <c r="Q151" s="121">
        <f t="shared" si="40"/>
        <v>0</v>
      </c>
      <c r="R151" s="161"/>
      <c r="S151" s="121">
        <f t="shared" si="40"/>
        <v>0</v>
      </c>
    </row>
    <row r="152" spans="1:19" ht="15.75" hidden="1">
      <c r="A152" s="81">
        <v>3231</v>
      </c>
      <c r="B152" s="84" t="s">
        <v>65</v>
      </c>
      <c r="C152" s="82">
        <f>SUM(E152+G152+I152+K152+M152+O152+Q152+S152)</f>
        <v>3620</v>
      </c>
      <c r="D152" s="166">
        <f>SUM(L152+P152)</f>
        <v>25110</v>
      </c>
      <c r="E152" s="87"/>
      <c r="F152" s="174"/>
      <c r="G152" s="83"/>
      <c r="H152" s="180"/>
      <c r="I152" s="83"/>
      <c r="J152" s="187"/>
      <c r="K152" s="83">
        <v>3620</v>
      </c>
      <c r="L152" s="195">
        <v>25110</v>
      </c>
      <c r="M152" s="83"/>
      <c r="N152" s="171"/>
      <c r="O152" s="83"/>
      <c r="P152" s="178"/>
      <c r="Q152" s="83"/>
      <c r="R152" s="180"/>
      <c r="S152" s="83"/>
    </row>
    <row r="153" spans="1:19" ht="15.75" hidden="1">
      <c r="A153" s="81">
        <v>3232</v>
      </c>
      <c r="B153" s="84" t="s">
        <v>66</v>
      </c>
      <c r="C153" s="82">
        <f aca="true" t="shared" si="41" ref="C153:C160">SUM(E153+G153+I153+K153+M153+O153+Q153+S153)</f>
        <v>15000</v>
      </c>
      <c r="D153" s="166">
        <f aca="true" t="shared" si="42" ref="D153:D160">SUM(L153+P153)</f>
        <v>7610</v>
      </c>
      <c r="E153" s="87"/>
      <c r="F153" s="174"/>
      <c r="G153" s="83"/>
      <c r="H153" s="180"/>
      <c r="I153" s="83"/>
      <c r="J153" s="187"/>
      <c r="K153" s="83">
        <v>15000</v>
      </c>
      <c r="L153" s="195">
        <v>7610</v>
      </c>
      <c r="M153" s="83"/>
      <c r="N153" s="171"/>
      <c r="O153" s="83">
        <v>0</v>
      </c>
      <c r="P153" s="178">
        <v>0</v>
      </c>
      <c r="Q153" s="83"/>
      <c r="R153" s="180"/>
      <c r="S153" s="83"/>
    </row>
    <row r="154" spans="1:19" ht="15.75" hidden="1">
      <c r="A154" s="81">
        <v>3233</v>
      </c>
      <c r="B154" s="84" t="s">
        <v>67</v>
      </c>
      <c r="C154" s="82">
        <f t="shared" si="41"/>
        <v>17000</v>
      </c>
      <c r="D154" s="166">
        <f t="shared" si="42"/>
        <v>4900</v>
      </c>
      <c r="E154" s="87"/>
      <c r="F154" s="174"/>
      <c r="G154" s="83"/>
      <c r="H154" s="180"/>
      <c r="I154" s="83"/>
      <c r="J154" s="187"/>
      <c r="K154" s="83">
        <v>17000</v>
      </c>
      <c r="L154" s="195">
        <v>4900</v>
      </c>
      <c r="M154" s="83"/>
      <c r="N154" s="171"/>
      <c r="O154" s="83"/>
      <c r="P154" s="178"/>
      <c r="Q154" s="83"/>
      <c r="R154" s="180"/>
      <c r="S154" s="83"/>
    </row>
    <row r="155" spans="1:19" ht="15.75" hidden="1">
      <c r="A155" s="81">
        <v>3234</v>
      </c>
      <c r="B155" s="84" t="s">
        <v>68</v>
      </c>
      <c r="C155" s="82">
        <f t="shared" si="41"/>
        <v>0</v>
      </c>
      <c r="D155" s="166">
        <f t="shared" si="42"/>
        <v>0</v>
      </c>
      <c r="E155" s="87"/>
      <c r="F155" s="174"/>
      <c r="G155" s="83"/>
      <c r="H155" s="180"/>
      <c r="I155" s="83"/>
      <c r="J155" s="187"/>
      <c r="K155" s="83"/>
      <c r="L155" s="195"/>
      <c r="M155" s="83"/>
      <c r="N155" s="171"/>
      <c r="O155" s="83"/>
      <c r="P155" s="178"/>
      <c r="Q155" s="83"/>
      <c r="R155" s="180"/>
      <c r="S155" s="83"/>
    </row>
    <row r="156" spans="1:19" ht="15.75" hidden="1">
      <c r="A156" s="81">
        <v>3235</v>
      </c>
      <c r="B156" s="84" t="s">
        <v>69</v>
      </c>
      <c r="C156" s="82">
        <f t="shared" si="41"/>
        <v>125000</v>
      </c>
      <c r="D156" s="166">
        <f t="shared" si="42"/>
        <v>149625</v>
      </c>
      <c r="E156" s="87"/>
      <c r="F156" s="174"/>
      <c r="G156" s="83"/>
      <c r="H156" s="180"/>
      <c r="I156" s="83"/>
      <c r="J156" s="187"/>
      <c r="K156" s="83">
        <v>125000</v>
      </c>
      <c r="L156" s="195">
        <v>149625</v>
      </c>
      <c r="M156" s="83"/>
      <c r="N156" s="171"/>
      <c r="O156" s="83"/>
      <c r="P156" s="178"/>
      <c r="Q156" s="83"/>
      <c r="R156" s="180"/>
      <c r="S156" s="83"/>
    </row>
    <row r="157" spans="1:19" ht="15.75" hidden="1">
      <c r="A157" s="81">
        <v>3236</v>
      </c>
      <c r="B157" s="84" t="s">
        <v>70</v>
      </c>
      <c r="C157" s="82">
        <f t="shared" si="41"/>
        <v>0</v>
      </c>
      <c r="D157" s="166">
        <f t="shared" si="42"/>
        <v>0</v>
      </c>
      <c r="E157" s="87"/>
      <c r="F157" s="174"/>
      <c r="G157" s="83"/>
      <c r="H157" s="180"/>
      <c r="I157" s="83"/>
      <c r="J157" s="187"/>
      <c r="K157" s="83"/>
      <c r="L157" s="195"/>
      <c r="M157" s="83"/>
      <c r="N157" s="171"/>
      <c r="O157" s="83"/>
      <c r="P157" s="178"/>
      <c r="Q157" s="83"/>
      <c r="R157" s="180"/>
      <c r="S157" s="83"/>
    </row>
    <row r="158" spans="1:19" ht="15.75" hidden="1">
      <c r="A158" s="81">
        <v>3237</v>
      </c>
      <c r="B158" s="84" t="s">
        <v>71</v>
      </c>
      <c r="C158" s="82">
        <f t="shared" si="41"/>
        <v>413949</v>
      </c>
      <c r="D158" s="166">
        <f t="shared" si="42"/>
        <v>125835</v>
      </c>
      <c r="E158" s="87"/>
      <c r="F158" s="174"/>
      <c r="G158" s="83"/>
      <c r="H158" s="180"/>
      <c r="I158" s="83"/>
      <c r="J158" s="187"/>
      <c r="K158" s="83">
        <v>413949</v>
      </c>
      <c r="L158" s="195">
        <v>125835</v>
      </c>
      <c r="M158" s="83"/>
      <c r="N158" s="171"/>
      <c r="O158" s="83"/>
      <c r="P158" s="178">
        <v>0</v>
      </c>
      <c r="Q158" s="83"/>
      <c r="R158" s="180"/>
      <c r="S158" s="83"/>
    </row>
    <row r="159" spans="1:19" ht="15.75" hidden="1">
      <c r="A159" s="81">
        <v>3238</v>
      </c>
      <c r="B159" s="84" t="s">
        <v>72</v>
      </c>
      <c r="C159" s="82">
        <f t="shared" si="41"/>
        <v>0</v>
      </c>
      <c r="D159" s="166">
        <f t="shared" si="42"/>
        <v>0</v>
      </c>
      <c r="E159" s="87"/>
      <c r="F159" s="174"/>
      <c r="G159" s="83"/>
      <c r="H159" s="180"/>
      <c r="I159" s="83"/>
      <c r="J159" s="187"/>
      <c r="K159" s="83"/>
      <c r="L159" s="195"/>
      <c r="M159" s="83"/>
      <c r="N159" s="171"/>
      <c r="O159" s="83"/>
      <c r="P159" s="178"/>
      <c r="Q159" s="83"/>
      <c r="R159" s="180"/>
      <c r="S159" s="83"/>
    </row>
    <row r="160" spans="1:19" ht="15.75" hidden="1">
      <c r="A160" s="81">
        <v>3239</v>
      </c>
      <c r="B160" s="84" t="s">
        <v>73</v>
      </c>
      <c r="C160" s="82">
        <f t="shared" si="41"/>
        <v>6550</v>
      </c>
      <c r="D160" s="166">
        <f t="shared" si="42"/>
        <v>13430</v>
      </c>
      <c r="E160" s="87"/>
      <c r="F160" s="174"/>
      <c r="G160" s="83"/>
      <c r="H160" s="180"/>
      <c r="I160" s="83"/>
      <c r="J160" s="187"/>
      <c r="K160" s="83">
        <v>6550</v>
      </c>
      <c r="L160" s="195">
        <v>13430</v>
      </c>
      <c r="M160" s="83"/>
      <c r="N160" s="171"/>
      <c r="O160" s="83"/>
      <c r="P160" s="178"/>
      <c r="Q160" s="83"/>
      <c r="R160" s="180"/>
      <c r="S160" s="83"/>
    </row>
    <row r="161" spans="1:19" ht="15.75">
      <c r="A161" s="58">
        <v>323</v>
      </c>
      <c r="B161" s="59" t="s">
        <v>20</v>
      </c>
      <c r="C161" s="57">
        <f>SUM(C152:C160)</f>
        <v>581119</v>
      </c>
      <c r="D161" s="167">
        <f>SUM(D152:D160)</f>
        <v>326510</v>
      </c>
      <c r="E161" s="73">
        <f>SUM(E152:E160)</f>
        <v>0</v>
      </c>
      <c r="F161" s="152"/>
      <c r="G161" s="73">
        <f>SUM(G152:G160)</f>
        <v>0</v>
      </c>
      <c r="H161" s="162"/>
      <c r="I161" s="121">
        <f aca="true" t="shared" si="43" ref="I161:S161">SUM(I152:I160)</f>
        <v>0</v>
      </c>
      <c r="J161" s="158"/>
      <c r="K161" s="121">
        <f t="shared" si="43"/>
        <v>581119</v>
      </c>
      <c r="L161" s="197">
        <f>SUM(L152:L160)</f>
        <v>326510</v>
      </c>
      <c r="M161" s="121">
        <f t="shared" si="43"/>
        <v>0</v>
      </c>
      <c r="N161" s="168"/>
      <c r="O161" s="121">
        <f t="shared" si="43"/>
        <v>0</v>
      </c>
      <c r="P161" s="153">
        <f>SUM(P152:P160)</f>
        <v>0</v>
      </c>
      <c r="Q161" s="121">
        <f t="shared" si="43"/>
        <v>0</v>
      </c>
      <c r="R161" s="161"/>
      <c r="S161" s="121">
        <f t="shared" si="43"/>
        <v>0</v>
      </c>
    </row>
    <row r="162" spans="1:19" ht="15.75" hidden="1">
      <c r="A162" s="81">
        <v>3241</v>
      </c>
      <c r="B162" s="85" t="s">
        <v>33</v>
      </c>
      <c r="C162" s="82">
        <f>SUM(E162+G162+I162+K162+M162+O162+Q162+S162)</f>
        <v>4182374</v>
      </c>
      <c r="D162" s="166">
        <f>SUM(L162+P162)</f>
        <v>3935405</v>
      </c>
      <c r="E162" s="87">
        <v>0</v>
      </c>
      <c r="F162" s="174"/>
      <c r="G162" s="83">
        <v>0</v>
      </c>
      <c r="H162" s="180"/>
      <c r="I162" s="83"/>
      <c r="J162" s="187"/>
      <c r="K162" s="83">
        <v>3841678</v>
      </c>
      <c r="L162" s="195">
        <v>3756905</v>
      </c>
      <c r="M162" s="83"/>
      <c r="N162" s="171"/>
      <c r="O162" s="83">
        <v>340696</v>
      </c>
      <c r="P162" s="178">
        <v>178500</v>
      </c>
      <c r="Q162" s="83"/>
      <c r="R162" s="180"/>
      <c r="S162" s="83"/>
    </row>
    <row r="163" spans="1:19" ht="15.75">
      <c r="A163" s="58">
        <v>324</v>
      </c>
      <c r="B163" s="59" t="s">
        <v>33</v>
      </c>
      <c r="C163" s="57">
        <f>SUM(C162)</f>
        <v>4182374</v>
      </c>
      <c r="D163" s="167">
        <f>SUM(D162)</f>
        <v>3935405</v>
      </c>
      <c r="E163" s="73">
        <v>0</v>
      </c>
      <c r="F163" s="152"/>
      <c r="G163" s="73">
        <v>0</v>
      </c>
      <c r="H163" s="160"/>
      <c r="I163" s="73">
        <f>SUM(I162)</f>
        <v>0</v>
      </c>
      <c r="J163" s="157"/>
      <c r="K163" s="73">
        <f>SUM(K162)</f>
        <v>3841678</v>
      </c>
      <c r="L163" s="196">
        <f>SUM(L162)</f>
        <v>3756905</v>
      </c>
      <c r="M163" s="73">
        <f>SUM(M162)</f>
        <v>0</v>
      </c>
      <c r="N163" s="167"/>
      <c r="O163" s="73">
        <f>SUM(O162)</f>
        <v>340696</v>
      </c>
      <c r="P163" s="152">
        <f>SUM(P162)</f>
        <v>178500</v>
      </c>
      <c r="Q163" s="73">
        <f>SUM(Q162)</f>
        <v>0</v>
      </c>
      <c r="R163" s="160"/>
      <c r="S163" s="73">
        <f>SUM(S162)</f>
        <v>0</v>
      </c>
    </row>
    <row r="164" spans="1:19" ht="15.75" hidden="1">
      <c r="A164" s="81">
        <v>3292</v>
      </c>
      <c r="B164" s="85" t="s">
        <v>74</v>
      </c>
      <c r="C164" s="82">
        <f>SUM(E164+G164+I164+K164+M164+O164+Q164+S164)</f>
        <v>72152</v>
      </c>
      <c r="D164" s="166">
        <f>SUM(L164+P164)</f>
        <v>31090</v>
      </c>
      <c r="E164" s="87"/>
      <c r="F164" s="174"/>
      <c r="G164" s="83"/>
      <c r="H164" s="180"/>
      <c r="I164" s="83"/>
      <c r="J164" s="187"/>
      <c r="K164" s="83">
        <v>72152</v>
      </c>
      <c r="L164" s="195">
        <v>31090</v>
      </c>
      <c r="M164" s="83"/>
      <c r="N164" s="171"/>
      <c r="O164" s="83"/>
      <c r="P164" s="178"/>
      <c r="Q164" s="83"/>
      <c r="R164" s="180"/>
      <c r="S164" s="83"/>
    </row>
    <row r="165" spans="1:19" ht="15.75" hidden="1">
      <c r="A165" s="81">
        <v>3293</v>
      </c>
      <c r="B165" s="85" t="s">
        <v>75</v>
      </c>
      <c r="C165" s="82">
        <f>SUM(E165+G165+I165+K165+M165+O165+Q165+S165)</f>
        <v>20000</v>
      </c>
      <c r="D165" s="166">
        <f>SUM(L165)</f>
        <v>9175</v>
      </c>
      <c r="E165" s="87"/>
      <c r="F165" s="174"/>
      <c r="G165" s="83"/>
      <c r="H165" s="180"/>
      <c r="I165" s="83"/>
      <c r="J165" s="187"/>
      <c r="K165" s="83">
        <v>20000</v>
      </c>
      <c r="L165" s="195">
        <v>9175</v>
      </c>
      <c r="M165" s="83"/>
      <c r="N165" s="171"/>
      <c r="O165" s="83"/>
      <c r="P165" s="178">
        <v>0</v>
      </c>
      <c r="Q165" s="83"/>
      <c r="R165" s="180"/>
      <c r="S165" s="83"/>
    </row>
    <row r="166" spans="1:19" ht="15.75" hidden="1">
      <c r="A166" s="81">
        <v>3294</v>
      </c>
      <c r="B166" s="85" t="s">
        <v>76</v>
      </c>
      <c r="C166" s="82">
        <f>SUM(E166+G166+I166+K166+M166+O166+Q166+S166)</f>
        <v>0</v>
      </c>
      <c r="D166" s="166">
        <f>SUM(L166)</f>
        <v>0</v>
      </c>
      <c r="E166" s="87"/>
      <c r="F166" s="174"/>
      <c r="G166" s="83"/>
      <c r="H166" s="180"/>
      <c r="I166" s="83"/>
      <c r="J166" s="187"/>
      <c r="K166" s="83"/>
      <c r="L166" s="195"/>
      <c r="M166" s="83"/>
      <c r="N166" s="171"/>
      <c r="O166" s="83"/>
      <c r="P166" s="178"/>
      <c r="Q166" s="83"/>
      <c r="R166" s="180"/>
      <c r="S166" s="83"/>
    </row>
    <row r="167" spans="1:19" ht="15.75" hidden="1">
      <c r="A167" s="81">
        <v>3295</v>
      </c>
      <c r="B167" s="85" t="s">
        <v>77</v>
      </c>
      <c r="C167" s="82">
        <f>SUM(E167+G167+I167+K167+M167+O167+Q167+S167)</f>
        <v>0</v>
      </c>
      <c r="D167" s="166">
        <f>SUM(L167)</f>
        <v>0</v>
      </c>
      <c r="E167" s="87"/>
      <c r="F167" s="174"/>
      <c r="G167" s="83"/>
      <c r="H167" s="180"/>
      <c r="I167" s="83"/>
      <c r="J167" s="187"/>
      <c r="K167" s="83"/>
      <c r="L167" s="195"/>
      <c r="M167" s="83"/>
      <c r="N167" s="171"/>
      <c r="O167" s="83"/>
      <c r="P167" s="178"/>
      <c r="Q167" s="83"/>
      <c r="R167" s="180"/>
      <c r="S167" s="83"/>
    </row>
    <row r="168" spans="1:19" ht="15.75" hidden="1">
      <c r="A168" s="81">
        <v>3299</v>
      </c>
      <c r="B168" s="85" t="s">
        <v>34</v>
      </c>
      <c r="C168" s="82">
        <f>SUM(E168+G168+I168+K168+M168+O168+Q168+S168)</f>
        <v>95300</v>
      </c>
      <c r="D168" s="166">
        <f>SUM(L168)</f>
        <v>975</v>
      </c>
      <c r="E168" s="87"/>
      <c r="F168" s="174"/>
      <c r="G168" s="83"/>
      <c r="H168" s="180"/>
      <c r="I168" s="83"/>
      <c r="J168" s="187"/>
      <c r="K168" s="83">
        <v>95300</v>
      </c>
      <c r="L168" s="195">
        <v>975</v>
      </c>
      <c r="M168" s="83"/>
      <c r="N168" s="171"/>
      <c r="O168" s="83"/>
      <c r="P168" s="178">
        <v>0</v>
      </c>
      <c r="Q168" s="83"/>
      <c r="R168" s="180"/>
      <c r="S168" s="83"/>
    </row>
    <row r="169" spans="1:19" ht="15.75">
      <c r="A169" s="58">
        <v>329</v>
      </c>
      <c r="B169" s="59" t="s">
        <v>34</v>
      </c>
      <c r="C169" s="57">
        <f>SUM(C164:C168)</f>
        <v>187452</v>
      </c>
      <c r="D169" s="170">
        <f>SUM(D164:D168)</f>
        <v>41240</v>
      </c>
      <c r="E169" s="121">
        <f aca="true" t="shared" si="44" ref="E169:M169">SUM(E164:E168)</f>
        <v>0</v>
      </c>
      <c r="F169" s="153"/>
      <c r="G169" s="121">
        <f t="shared" si="44"/>
        <v>0</v>
      </c>
      <c r="H169" s="161"/>
      <c r="I169" s="121">
        <f t="shared" si="44"/>
        <v>0</v>
      </c>
      <c r="J169" s="158"/>
      <c r="K169" s="121">
        <f t="shared" si="44"/>
        <v>187452</v>
      </c>
      <c r="L169" s="197">
        <f t="shared" si="44"/>
        <v>41240</v>
      </c>
      <c r="M169" s="121">
        <f t="shared" si="44"/>
        <v>0</v>
      </c>
      <c r="N169" s="168"/>
      <c r="O169" s="121"/>
      <c r="P169" s="153">
        <f>SUM(P164:P168)</f>
        <v>0</v>
      </c>
      <c r="Q169" s="121">
        <f>SUM(Q164:Q168)</f>
        <v>0</v>
      </c>
      <c r="R169" s="161"/>
      <c r="S169" s="121">
        <f>SUM(S164:S168)</f>
        <v>0</v>
      </c>
    </row>
    <row r="170" spans="1:19" ht="15.75">
      <c r="A170" s="41">
        <v>34</v>
      </c>
      <c r="B170" s="44" t="s">
        <v>35</v>
      </c>
      <c r="C170" s="34">
        <f>SUM(C171:C172)</f>
        <v>14330</v>
      </c>
      <c r="D170" s="165">
        <f>SUM(D171:D172)</f>
        <v>5685</v>
      </c>
      <c r="E170" s="71">
        <f>SUM(E171:E172)</f>
        <v>0</v>
      </c>
      <c r="F170" s="154"/>
      <c r="G170" s="121">
        <f>SUM(G173)</f>
        <v>0</v>
      </c>
      <c r="H170" s="161"/>
      <c r="I170" s="121">
        <f>SUM(I173)</f>
        <v>0</v>
      </c>
      <c r="J170" s="158"/>
      <c r="K170" s="121">
        <f>SUM(K173)</f>
        <v>13000</v>
      </c>
      <c r="L170" s="197">
        <f>SUM(L173)</f>
        <v>5685</v>
      </c>
      <c r="M170" s="121">
        <f>SUM(M173)</f>
        <v>0</v>
      </c>
      <c r="N170" s="168"/>
      <c r="O170" s="121"/>
      <c r="P170" s="153"/>
      <c r="Q170" s="121">
        <f>SUM(Q173)</f>
        <v>0</v>
      </c>
      <c r="R170" s="161"/>
      <c r="S170" s="121">
        <f>SUM(S173)</f>
        <v>0</v>
      </c>
    </row>
    <row r="171" spans="1:19" ht="15.75" hidden="1">
      <c r="A171" s="81">
        <v>3431</v>
      </c>
      <c r="B171" s="84" t="s">
        <v>78</v>
      </c>
      <c r="C171" s="82">
        <f>SUM(E171+G171+I171+K171+M171+O171+Q171+S171)</f>
        <v>13000</v>
      </c>
      <c r="D171" s="166">
        <f>SUM(L171+P171)</f>
        <v>4355</v>
      </c>
      <c r="E171" s="87"/>
      <c r="F171" s="174"/>
      <c r="G171" s="87"/>
      <c r="H171" s="182"/>
      <c r="I171" s="87"/>
      <c r="J171" s="189"/>
      <c r="K171" s="87">
        <v>13000</v>
      </c>
      <c r="L171" s="199">
        <v>4355</v>
      </c>
      <c r="M171" s="87"/>
      <c r="N171" s="208"/>
      <c r="O171" s="87"/>
      <c r="P171" s="174"/>
      <c r="Q171" s="87"/>
      <c r="R171" s="182"/>
      <c r="S171" s="87"/>
    </row>
    <row r="172" spans="1:19" ht="15.75" hidden="1">
      <c r="A172" s="81">
        <v>3432</v>
      </c>
      <c r="B172" s="84" t="s">
        <v>154</v>
      </c>
      <c r="C172" s="82">
        <f>SUM(E172:S172)</f>
        <v>1330</v>
      </c>
      <c r="D172" s="166">
        <f>SUM(F172+H172+J172+L172+N172+P172+R172)</f>
        <v>1330</v>
      </c>
      <c r="E172" s="87"/>
      <c r="F172" s="174"/>
      <c r="G172" s="87"/>
      <c r="H172" s="182"/>
      <c r="I172" s="87"/>
      <c r="J172" s="189"/>
      <c r="K172" s="87">
        <v>0</v>
      </c>
      <c r="L172" s="199">
        <v>1330</v>
      </c>
      <c r="M172" s="87"/>
      <c r="N172" s="208"/>
      <c r="O172" s="87"/>
      <c r="P172" s="174"/>
      <c r="Q172" s="87"/>
      <c r="R172" s="182"/>
      <c r="S172" s="87"/>
    </row>
    <row r="173" spans="1:19" ht="15.75">
      <c r="A173" s="58">
        <v>343</v>
      </c>
      <c r="B173" s="59" t="s">
        <v>21</v>
      </c>
      <c r="C173" s="57">
        <f>SUM(C171:C172)</f>
        <v>14330</v>
      </c>
      <c r="D173" s="167">
        <f>SUM(D171:D172)</f>
        <v>5685</v>
      </c>
      <c r="E173" s="73">
        <f>SUM(E171:E172)</f>
        <v>0</v>
      </c>
      <c r="F173" s="152"/>
      <c r="G173" s="73">
        <f aca="true" t="shared" si="45" ref="G173:S173">SUM(G171:G172)</f>
        <v>0</v>
      </c>
      <c r="H173" s="160"/>
      <c r="I173" s="73">
        <f t="shared" si="45"/>
        <v>0</v>
      </c>
      <c r="J173" s="157"/>
      <c r="K173" s="73">
        <f t="shared" si="45"/>
        <v>13000</v>
      </c>
      <c r="L173" s="196">
        <f>SUM(L171:L172)</f>
        <v>5685</v>
      </c>
      <c r="M173" s="73">
        <f t="shared" si="45"/>
        <v>0</v>
      </c>
      <c r="N173" s="167"/>
      <c r="O173" s="73">
        <f t="shared" si="45"/>
        <v>0</v>
      </c>
      <c r="P173" s="152"/>
      <c r="Q173" s="73">
        <f t="shared" si="45"/>
        <v>0</v>
      </c>
      <c r="R173" s="160"/>
      <c r="S173" s="73">
        <f t="shared" si="45"/>
        <v>0</v>
      </c>
    </row>
    <row r="174" spans="1:19" ht="15.75">
      <c r="A174" s="41">
        <v>36</v>
      </c>
      <c r="B174" s="54" t="s">
        <v>37</v>
      </c>
      <c r="C174" s="34">
        <v>0</v>
      </c>
      <c r="D174" s="169">
        <f>SUM(F174+H174+J174+L174+N174+P174+R174)</f>
        <v>0</v>
      </c>
      <c r="E174" s="121"/>
      <c r="F174" s="153"/>
      <c r="G174" s="71">
        <v>0</v>
      </c>
      <c r="H174" s="159"/>
      <c r="I174" s="71">
        <v>0</v>
      </c>
      <c r="J174" s="156"/>
      <c r="K174" s="71">
        <f>SUM(K177+K176)</f>
        <v>150000</v>
      </c>
      <c r="L174" s="194">
        <f>SUM(L175:L176)</f>
        <v>0</v>
      </c>
      <c r="M174" s="71">
        <f>SUM(M176)</f>
        <v>0</v>
      </c>
      <c r="N174" s="165"/>
      <c r="O174" s="71"/>
      <c r="P174" s="150"/>
      <c r="Q174" s="71">
        <f>SUM(Q176)</f>
        <v>0</v>
      </c>
      <c r="R174" s="159"/>
      <c r="S174" s="71">
        <f>SUM(S176)</f>
        <v>0</v>
      </c>
    </row>
    <row r="175" spans="1:19" ht="15.75">
      <c r="A175" s="41">
        <v>368</v>
      </c>
      <c r="B175" s="88" t="s">
        <v>120</v>
      </c>
      <c r="C175" s="34"/>
      <c r="D175" s="169">
        <v>0</v>
      </c>
      <c r="E175" s="121"/>
      <c r="F175" s="153"/>
      <c r="G175" s="71"/>
      <c r="H175" s="159"/>
      <c r="I175" s="71"/>
      <c r="J175" s="156"/>
      <c r="K175" s="71">
        <v>0</v>
      </c>
      <c r="L175" s="194"/>
      <c r="M175" s="71">
        <v>0</v>
      </c>
      <c r="N175" s="165"/>
      <c r="O175" s="71"/>
      <c r="P175" s="150"/>
      <c r="Q175" s="71"/>
      <c r="R175" s="159"/>
      <c r="S175" s="71"/>
    </row>
    <row r="176" spans="1:19" ht="15.75">
      <c r="A176" s="58">
        <v>3681</v>
      </c>
      <c r="B176" s="88" t="s">
        <v>119</v>
      </c>
      <c r="C176" s="57">
        <v>0</v>
      </c>
      <c r="D176" s="170">
        <v>0</v>
      </c>
      <c r="E176" s="121"/>
      <c r="F176" s="153"/>
      <c r="G176" s="73">
        <v>0</v>
      </c>
      <c r="H176" s="160"/>
      <c r="I176" s="73">
        <v>0</v>
      </c>
      <c r="J176" s="157"/>
      <c r="K176" s="73">
        <v>0</v>
      </c>
      <c r="L176" s="196">
        <v>0</v>
      </c>
      <c r="M176" s="73">
        <v>0</v>
      </c>
      <c r="N176" s="167"/>
      <c r="O176" s="73"/>
      <c r="P176" s="152"/>
      <c r="Q176" s="73"/>
      <c r="R176" s="160"/>
      <c r="S176" s="71"/>
    </row>
    <row r="177" spans="1:19" ht="15.75">
      <c r="A177" s="58">
        <v>3693</v>
      </c>
      <c r="B177" s="88" t="s">
        <v>149</v>
      </c>
      <c r="C177" s="218">
        <f>SUM(E177+G177+I177+K177+M177+O177+Q177+S177)</f>
        <v>150000</v>
      </c>
      <c r="D177" s="170"/>
      <c r="E177" s="121"/>
      <c r="F177" s="153"/>
      <c r="G177" s="107"/>
      <c r="H177" s="162"/>
      <c r="I177" s="107"/>
      <c r="J177" s="220"/>
      <c r="K177" s="107">
        <v>150000</v>
      </c>
      <c r="L177" s="221"/>
      <c r="M177" s="107"/>
      <c r="N177" s="170"/>
      <c r="O177" s="107"/>
      <c r="P177" s="155"/>
      <c r="Q177" s="107"/>
      <c r="R177" s="162"/>
      <c r="S177" s="73"/>
    </row>
    <row r="178" spans="1:19" ht="26.25">
      <c r="A178" s="41">
        <v>42</v>
      </c>
      <c r="B178" s="55" t="s">
        <v>39</v>
      </c>
      <c r="C178" s="56">
        <f>SUM(C183+C186+C189)</f>
        <v>209950</v>
      </c>
      <c r="D178" s="56">
        <f>SUM(D183+D186+D189)</f>
        <v>85375</v>
      </c>
      <c r="E178" s="121">
        <f>SUM(E183+E184)</f>
        <v>0</v>
      </c>
      <c r="F178" s="153"/>
      <c r="G178" s="121">
        <f>SUM(G183+G186+G189)</f>
        <v>0</v>
      </c>
      <c r="H178" s="161"/>
      <c r="I178" s="121">
        <f>SUM(I183+I186+I189)</f>
        <v>0</v>
      </c>
      <c r="J178" s="158"/>
      <c r="K178" s="121">
        <f>SUM(K183+K186+K187+K189)</f>
        <v>209950</v>
      </c>
      <c r="L178" s="197">
        <f>SUM(L183+L184)</f>
        <v>85375</v>
      </c>
      <c r="M178" s="121">
        <f>SUM(M183+M186+M189)</f>
        <v>0</v>
      </c>
      <c r="N178" s="168"/>
      <c r="O178" s="121">
        <f>SUM(O183+O186+O189)</f>
        <v>0</v>
      </c>
      <c r="P178" s="153">
        <v>0</v>
      </c>
      <c r="Q178" s="121">
        <f>SUM(Q183+Q186+Q189)</f>
        <v>0</v>
      </c>
      <c r="R178" s="161"/>
      <c r="S178" s="122">
        <f>SUM(S183+S186+S189)</f>
        <v>0</v>
      </c>
    </row>
    <row r="179" spans="1:19" ht="15.75">
      <c r="A179" s="42">
        <v>421</v>
      </c>
      <c r="B179" s="43" t="s">
        <v>40</v>
      </c>
      <c r="C179" s="34">
        <f>SUM(E179:S179)</f>
        <v>0</v>
      </c>
      <c r="D179" s="169"/>
      <c r="E179" s="123"/>
      <c r="F179" s="175"/>
      <c r="G179" s="123"/>
      <c r="H179" s="183"/>
      <c r="I179" s="123"/>
      <c r="J179" s="190"/>
      <c r="K179" s="123"/>
      <c r="L179" s="200"/>
      <c r="M179" s="123">
        <v>0</v>
      </c>
      <c r="N179" s="209"/>
      <c r="O179" s="123">
        <v>0</v>
      </c>
      <c r="P179" s="175"/>
      <c r="Q179" s="123"/>
      <c r="R179" s="183"/>
      <c r="S179" s="254"/>
    </row>
    <row r="180" spans="1:19" ht="15.75" hidden="1">
      <c r="A180" s="81">
        <v>4221</v>
      </c>
      <c r="B180" s="85" t="s">
        <v>79</v>
      </c>
      <c r="C180" s="82">
        <f>SUM(E180+G180+I180+K180+M180+O180+Q180+S180)</f>
        <v>56300</v>
      </c>
      <c r="D180" s="166">
        <f>SUM(L180+P180)</f>
        <v>4500</v>
      </c>
      <c r="E180" s="87"/>
      <c r="F180" s="174"/>
      <c r="G180" s="83"/>
      <c r="H180" s="180"/>
      <c r="I180" s="83"/>
      <c r="J180" s="187"/>
      <c r="K180" s="83">
        <v>56300</v>
      </c>
      <c r="L180" s="195">
        <v>4500</v>
      </c>
      <c r="M180" s="83"/>
      <c r="N180" s="171"/>
      <c r="O180" s="83">
        <v>0</v>
      </c>
      <c r="P180" s="178"/>
      <c r="Q180" s="83"/>
      <c r="R180" s="180"/>
      <c r="S180" s="83"/>
    </row>
    <row r="181" spans="1:19" ht="15.75" hidden="1">
      <c r="A181" s="81">
        <v>4225</v>
      </c>
      <c r="B181" s="85" t="s">
        <v>80</v>
      </c>
      <c r="C181" s="82">
        <f>SUM(E181+G181+I181+K181+M181+O181+Q181+S181)</f>
        <v>0</v>
      </c>
      <c r="D181" s="166">
        <f aca="true" t="shared" si="46" ref="D181:D188">SUM(L181+P181)</f>
        <v>0</v>
      </c>
      <c r="E181" s="87"/>
      <c r="F181" s="174"/>
      <c r="G181" s="83"/>
      <c r="H181" s="180"/>
      <c r="I181" s="83"/>
      <c r="J181" s="187"/>
      <c r="K181" s="83">
        <v>0</v>
      </c>
      <c r="L181" s="195"/>
      <c r="M181" s="83"/>
      <c r="N181" s="171"/>
      <c r="O181" s="83">
        <v>0</v>
      </c>
      <c r="P181" s="178"/>
      <c r="Q181" s="83"/>
      <c r="R181" s="180"/>
      <c r="S181" s="83"/>
    </row>
    <row r="182" spans="1:19" ht="15.75" hidden="1">
      <c r="A182" s="81">
        <v>4227</v>
      </c>
      <c r="B182" s="85" t="s">
        <v>81</v>
      </c>
      <c r="C182" s="82">
        <f>SUM(E182+G182+I182+K182+M182+O182+Q182+S182)</f>
        <v>139650</v>
      </c>
      <c r="D182" s="166">
        <f t="shared" si="46"/>
        <v>80875</v>
      </c>
      <c r="E182" s="87"/>
      <c r="F182" s="174"/>
      <c r="G182" s="83"/>
      <c r="H182" s="180"/>
      <c r="I182" s="83"/>
      <c r="J182" s="187"/>
      <c r="K182" s="83">
        <v>139650</v>
      </c>
      <c r="L182" s="195">
        <v>80875</v>
      </c>
      <c r="M182" s="83">
        <v>0</v>
      </c>
      <c r="N182" s="171"/>
      <c r="O182" s="83">
        <v>0</v>
      </c>
      <c r="P182" s="178">
        <v>0</v>
      </c>
      <c r="Q182" s="83"/>
      <c r="R182" s="180"/>
      <c r="S182" s="83"/>
    </row>
    <row r="183" spans="1:19" ht="15.75">
      <c r="A183" s="58">
        <v>422</v>
      </c>
      <c r="B183" s="59" t="s">
        <v>22</v>
      </c>
      <c r="C183" s="57">
        <f>SUM(C180:C182)</f>
        <v>195950</v>
      </c>
      <c r="D183" s="170">
        <f t="shared" si="46"/>
        <v>85375</v>
      </c>
      <c r="E183" s="73">
        <f aca="true" t="shared" si="47" ref="E183:S183">SUM(E180:E182)</f>
        <v>0</v>
      </c>
      <c r="F183" s="152"/>
      <c r="G183" s="73">
        <f t="shared" si="47"/>
        <v>0</v>
      </c>
      <c r="H183" s="160"/>
      <c r="I183" s="73">
        <f t="shared" si="47"/>
        <v>0</v>
      </c>
      <c r="J183" s="157"/>
      <c r="K183" s="73">
        <f t="shared" si="47"/>
        <v>195950</v>
      </c>
      <c r="L183" s="196">
        <f>SUM(L180:L182)</f>
        <v>85375</v>
      </c>
      <c r="M183" s="73">
        <f t="shared" si="47"/>
        <v>0</v>
      </c>
      <c r="N183" s="167"/>
      <c r="O183" s="73">
        <f t="shared" si="47"/>
        <v>0</v>
      </c>
      <c r="P183" s="152"/>
      <c r="Q183" s="73">
        <f t="shared" si="47"/>
        <v>0</v>
      </c>
      <c r="R183" s="160"/>
      <c r="S183" s="73">
        <f t="shared" si="47"/>
        <v>0</v>
      </c>
    </row>
    <row r="184" spans="1:19" ht="15.75">
      <c r="A184" s="42">
        <v>423</v>
      </c>
      <c r="B184" s="43" t="s">
        <v>103</v>
      </c>
      <c r="C184" s="34">
        <f>SUM(E184:S184)</f>
        <v>0</v>
      </c>
      <c r="D184" s="166">
        <f t="shared" si="46"/>
        <v>0</v>
      </c>
      <c r="E184" s="123">
        <v>0</v>
      </c>
      <c r="F184" s="175"/>
      <c r="G184" s="72">
        <v>0</v>
      </c>
      <c r="H184" s="181"/>
      <c r="I184" s="72"/>
      <c r="J184" s="188"/>
      <c r="K184" s="73">
        <v>0</v>
      </c>
      <c r="L184" s="196">
        <v>0</v>
      </c>
      <c r="M184" s="72"/>
      <c r="N184" s="207"/>
      <c r="O184" s="72"/>
      <c r="P184" s="204"/>
      <c r="Q184" s="72">
        <v>0</v>
      </c>
      <c r="R184" s="181"/>
      <c r="S184" s="71"/>
    </row>
    <row r="185" spans="1:19" ht="15.75" hidden="1">
      <c r="A185" s="42">
        <v>4241</v>
      </c>
      <c r="B185" s="43" t="s">
        <v>82</v>
      </c>
      <c r="C185" s="34">
        <f>SUM(E185:S185)</f>
        <v>14000</v>
      </c>
      <c r="D185" s="166">
        <f t="shared" si="46"/>
        <v>0</v>
      </c>
      <c r="E185" s="123"/>
      <c r="F185" s="175"/>
      <c r="G185" s="72"/>
      <c r="H185" s="181"/>
      <c r="I185" s="72"/>
      <c r="J185" s="188"/>
      <c r="K185" s="72">
        <v>14000</v>
      </c>
      <c r="L185" s="198"/>
      <c r="M185" s="72"/>
      <c r="N185" s="207"/>
      <c r="O185" s="72"/>
      <c r="P185" s="204">
        <v>0</v>
      </c>
      <c r="Q185" s="72"/>
      <c r="R185" s="181"/>
      <c r="S185" s="71"/>
    </row>
    <row r="186" spans="1:19" ht="15.75">
      <c r="A186" s="42">
        <v>424</v>
      </c>
      <c r="B186" s="43" t="s">
        <v>41</v>
      </c>
      <c r="C186" s="34">
        <f>SUM(E186:S186)</f>
        <v>14000</v>
      </c>
      <c r="D186" s="166">
        <f t="shared" si="46"/>
        <v>0</v>
      </c>
      <c r="E186" s="123" t="s">
        <v>83</v>
      </c>
      <c r="F186" s="175"/>
      <c r="G186" s="72">
        <v>0</v>
      </c>
      <c r="H186" s="181"/>
      <c r="I186" s="72">
        <f>SUM(I185)</f>
        <v>0</v>
      </c>
      <c r="J186" s="188"/>
      <c r="K186" s="72">
        <f>SUM(K184:K185)</f>
        <v>14000</v>
      </c>
      <c r="L186" s="198"/>
      <c r="M186" s="72"/>
      <c r="N186" s="207"/>
      <c r="O186" s="72"/>
      <c r="P186" s="204"/>
      <c r="Q186" s="72"/>
      <c r="R186" s="181"/>
      <c r="S186" s="71"/>
    </row>
    <row r="187" spans="1:19" ht="15.75">
      <c r="A187" s="42">
        <v>425</v>
      </c>
      <c r="B187" s="43" t="s">
        <v>150</v>
      </c>
      <c r="C187" s="34"/>
      <c r="D187" s="166">
        <f t="shared" si="46"/>
        <v>0</v>
      </c>
      <c r="E187" s="123"/>
      <c r="F187" s="175"/>
      <c r="G187" s="72"/>
      <c r="H187" s="181"/>
      <c r="I187" s="72"/>
      <c r="J187" s="188"/>
      <c r="K187" s="72">
        <v>0</v>
      </c>
      <c r="L187" s="198"/>
      <c r="M187" s="72"/>
      <c r="N187" s="207"/>
      <c r="O187" s="72"/>
      <c r="P187" s="204"/>
      <c r="Q187" s="72"/>
      <c r="R187" s="181"/>
      <c r="S187" s="71"/>
    </row>
    <row r="188" spans="1:19" ht="15.75" hidden="1">
      <c r="A188" s="81">
        <v>4511</v>
      </c>
      <c r="B188" s="85" t="s">
        <v>121</v>
      </c>
      <c r="C188" s="82">
        <f>SUM(E188:S188)</f>
        <v>0</v>
      </c>
      <c r="D188" s="166">
        <f t="shared" si="46"/>
        <v>0</v>
      </c>
      <c r="E188" s="87"/>
      <c r="F188" s="174"/>
      <c r="G188" s="83">
        <v>0</v>
      </c>
      <c r="H188" s="180"/>
      <c r="I188" s="83"/>
      <c r="J188" s="187"/>
      <c r="K188" s="83"/>
      <c r="L188" s="195"/>
      <c r="M188" s="83"/>
      <c r="N188" s="171"/>
      <c r="O188" s="83"/>
      <c r="P188" s="178"/>
      <c r="Q188" s="83"/>
      <c r="R188" s="180"/>
      <c r="S188" s="83"/>
    </row>
    <row r="189" spans="1:19" ht="15.75">
      <c r="A189" s="58">
        <v>451</v>
      </c>
      <c r="B189" s="85" t="s">
        <v>121</v>
      </c>
      <c r="C189" s="57">
        <f>SUM(E189:S189)</f>
        <v>0</v>
      </c>
      <c r="D189" s="170"/>
      <c r="E189" s="121"/>
      <c r="F189" s="153"/>
      <c r="G189" s="73">
        <f>SUM(G186:G188)</f>
        <v>0</v>
      </c>
      <c r="H189" s="160"/>
      <c r="I189" s="73">
        <v>0</v>
      </c>
      <c r="J189" s="157"/>
      <c r="K189" s="73">
        <v>0</v>
      </c>
      <c r="L189" s="196"/>
      <c r="M189" s="73">
        <f>SUM(M186:M188)</f>
        <v>0</v>
      </c>
      <c r="N189" s="167"/>
      <c r="O189" s="73">
        <f>SUM(O186:O188)</f>
        <v>0</v>
      </c>
      <c r="P189" s="152"/>
      <c r="Q189" s="73">
        <f>SUM(Q186:Q188)</f>
        <v>0</v>
      </c>
      <c r="R189" s="160"/>
      <c r="S189" s="73">
        <f>SUM(S186:S188)</f>
        <v>0</v>
      </c>
    </row>
    <row r="190" spans="1:19" ht="15.75">
      <c r="A190" s="42"/>
      <c r="B190" s="45" t="s">
        <v>43</v>
      </c>
      <c r="C190" s="34">
        <f>SUM(E190+G190+I190+K190+M190+O190+Q190+S190)</f>
        <v>6141023</v>
      </c>
      <c r="D190" s="165">
        <f>SUM(D133+D135+D138+D144+D151+D161+D163+D169+D173+D175+D179+D183)</f>
        <v>5360175</v>
      </c>
      <c r="E190" s="125">
        <f>SUM(E103+E139+E173+E174+E178)</f>
        <v>0</v>
      </c>
      <c r="F190" s="176"/>
      <c r="G190" s="125">
        <v>0</v>
      </c>
      <c r="H190" s="184"/>
      <c r="I190" s="125">
        <f>SUM(I103+I139+I173+I174+I178)</f>
        <v>0</v>
      </c>
      <c r="J190" s="191"/>
      <c r="K190" s="125">
        <f>SUM(K129+K139+K170+K174+K178)</f>
        <v>5800327</v>
      </c>
      <c r="L190" s="201">
        <f>SUM(L129+L139+L170+L174+L178+L189)</f>
        <v>5160105</v>
      </c>
      <c r="M190" s="125">
        <f>SUM(M103+M139+M173+M174+M178)</f>
        <v>0</v>
      </c>
      <c r="N190" s="210"/>
      <c r="O190" s="125">
        <v>340696</v>
      </c>
      <c r="P190" s="176">
        <f>SUM(P139+P178)</f>
        <v>200070</v>
      </c>
      <c r="Q190" s="125">
        <f>SUM(Q103+Q139+Q173+Q174+Q178)</f>
        <v>0</v>
      </c>
      <c r="R190" s="184"/>
      <c r="S190" s="255">
        <f>SUM(S103+S139+S173+S174+S178)</f>
        <v>0</v>
      </c>
    </row>
    <row r="191" spans="1:19" ht="15.75">
      <c r="A191" s="42"/>
      <c r="B191" s="45" t="s">
        <v>104</v>
      </c>
      <c r="C191" s="34">
        <f>SUM(C76+C95+C101+C117+C125+C190)</f>
        <v>22015383</v>
      </c>
      <c r="D191" s="165">
        <f>SUM(D76+D95+D101+D117+D125+D190)</f>
        <v>16644725</v>
      </c>
      <c r="E191" s="71">
        <f>SUM(E76+E95+E101+E117+E190)</f>
        <v>930080</v>
      </c>
      <c r="F191" s="150">
        <f>SUM(F76+F95+F101+F117+F125+F190)</f>
        <v>1032977</v>
      </c>
      <c r="G191" s="71">
        <f>SUM(G76+G95+G101+G117+G190)</f>
        <v>287230</v>
      </c>
      <c r="H191" s="159">
        <f>SUM(H76+H95+H101+H117+H190)</f>
        <v>285071</v>
      </c>
      <c r="I191" s="71">
        <f>SUM(I76+I95+I101+I117+I190)</f>
        <v>105700</v>
      </c>
      <c r="J191" s="156">
        <f>SUM(J76+J95+J101+J117+J190)</f>
        <v>102990</v>
      </c>
      <c r="K191" s="71">
        <f>SUM(K76+K95+K101+K117+K125+K190)</f>
        <v>20292177</v>
      </c>
      <c r="L191" s="194">
        <f>SUM(L76+L95+L101+L117+L125+L190)</f>
        <v>14957245</v>
      </c>
      <c r="M191" s="71">
        <f>SUM(M76+M95+M101+M117+M190)</f>
        <v>9500</v>
      </c>
      <c r="N191" s="165">
        <f>SUM(N76+N95+N101+N117+N190)</f>
        <v>13790</v>
      </c>
      <c r="O191" s="71">
        <f>SUM(O76+O95+O101+O117+O190)</f>
        <v>390696</v>
      </c>
      <c r="P191" s="150">
        <f>SUM(P76+P95+P101+P117+P190)</f>
        <v>251882</v>
      </c>
      <c r="Q191" s="71">
        <f>SUM(Q76+Q95+Q101+Q117+Q190)</f>
        <v>0</v>
      </c>
      <c r="R191" s="159">
        <f>SUM(R76+R95+R101+R117+R190)</f>
        <v>770</v>
      </c>
      <c r="S191" s="34">
        <f>SUM(S76+S95+S101+S117+S190)</f>
        <v>0</v>
      </c>
    </row>
    <row r="192" spans="1:20" ht="15.75">
      <c r="A192" s="48"/>
      <c r="B192" s="291"/>
      <c r="C192" s="35"/>
      <c r="D192" s="35"/>
      <c r="E192" s="126"/>
      <c r="F192" s="126"/>
      <c r="G192" s="126"/>
      <c r="H192" s="126"/>
      <c r="I192" s="126"/>
      <c r="J192" s="126"/>
      <c r="K192" s="126"/>
      <c r="L192" s="126"/>
      <c r="M192" s="101"/>
      <c r="N192" s="101"/>
      <c r="O192" s="101"/>
      <c r="P192" s="101"/>
      <c r="Q192" s="101"/>
      <c r="R192" s="101"/>
      <c r="S192" s="101"/>
      <c r="T192" s="14"/>
    </row>
    <row r="193" spans="1:19" ht="15.75">
      <c r="A193" s="48"/>
      <c r="B193" s="291" t="s">
        <v>157</v>
      </c>
      <c r="C193" s="35"/>
      <c r="D193" s="35"/>
      <c r="E193" s="126"/>
      <c r="F193" s="126"/>
      <c r="G193" s="126"/>
      <c r="H193" s="126"/>
      <c r="I193" s="126"/>
      <c r="J193" s="126"/>
      <c r="K193" s="126"/>
      <c r="L193" s="126"/>
      <c r="M193" s="101"/>
      <c r="N193" s="101"/>
      <c r="O193" s="101"/>
      <c r="P193" s="101"/>
      <c r="Q193" s="101"/>
      <c r="R193" s="101"/>
      <c r="S193" s="101"/>
    </row>
    <row r="194" spans="1:19" ht="15.75">
      <c r="A194" s="48"/>
      <c r="B194" s="291" t="s">
        <v>158</v>
      </c>
      <c r="C194" s="35"/>
      <c r="D194" s="35"/>
      <c r="E194" s="126"/>
      <c r="F194" s="126"/>
      <c r="G194" s="126"/>
      <c r="H194" s="126"/>
      <c r="I194" s="126"/>
      <c r="J194" s="126"/>
      <c r="K194" s="126"/>
      <c r="L194" s="126"/>
      <c r="M194" s="101"/>
      <c r="N194" s="101"/>
      <c r="O194" s="101"/>
      <c r="P194" s="101"/>
      <c r="Q194" s="101"/>
      <c r="R194" s="101"/>
      <c r="S194" s="101"/>
    </row>
    <row r="195" spans="1:19" ht="15.75">
      <c r="A195" s="48"/>
      <c r="B195" s="100"/>
      <c r="C195" s="35"/>
      <c r="D195" s="35"/>
      <c r="E195" s="126"/>
      <c r="F195" s="126"/>
      <c r="G195" s="126"/>
      <c r="H195" s="126"/>
      <c r="I195" s="126"/>
      <c r="J195" s="126"/>
      <c r="K195" s="126"/>
      <c r="L195" s="126"/>
      <c r="M195" s="101"/>
      <c r="N195" s="101"/>
      <c r="O195" s="101"/>
      <c r="P195" s="101"/>
      <c r="Q195" s="101"/>
      <c r="R195" s="101"/>
      <c r="S195" s="101"/>
    </row>
    <row r="196" spans="1:19" ht="15.75">
      <c r="A196" s="52" t="s">
        <v>46</v>
      </c>
      <c r="B196" s="33" t="s">
        <v>48</v>
      </c>
      <c r="C196" s="35"/>
      <c r="D196" s="35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326" t="s">
        <v>128</v>
      </c>
      <c r="Q196" s="326"/>
      <c r="R196" s="326"/>
      <c r="S196" s="101"/>
    </row>
    <row r="197" spans="1:19" ht="15.75">
      <c r="A197" s="46"/>
      <c r="B197" s="49" t="s">
        <v>47</v>
      </c>
      <c r="C197" s="51"/>
      <c r="D197" s="51"/>
      <c r="E197" s="131"/>
      <c r="F197" s="131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06"/>
      <c r="R197" s="106"/>
      <c r="S197" s="253"/>
    </row>
    <row r="198" spans="1:19" ht="15.75">
      <c r="A198" s="3"/>
      <c r="C198" s="50"/>
      <c r="D198" s="50"/>
      <c r="E198" s="133" t="s">
        <v>44</v>
      </c>
      <c r="F198" s="133" t="s">
        <v>156</v>
      </c>
      <c r="G198" s="132"/>
      <c r="H198" s="132"/>
      <c r="I198" s="133"/>
      <c r="J198" s="133"/>
      <c r="K198" s="270" t="s">
        <v>45</v>
      </c>
      <c r="L198" s="146"/>
      <c r="M198" s="133"/>
      <c r="N198" s="133"/>
      <c r="O198" s="133"/>
      <c r="P198" s="321" t="s">
        <v>129</v>
      </c>
      <c r="Q198" s="321"/>
      <c r="R198" s="321"/>
      <c r="S198" s="252"/>
    </row>
    <row r="199" spans="1:19" ht="15.75">
      <c r="A199" s="3"/>
      <c r="B199" s="3"/>
      <c r="C199" s="47"/>
      <c r="D199" s="47"/>
      <c r="E199" s="134"/>
      <c r="F199" s="134"/>
      <c r="G199" s="106"/>
      <c r="H199" s="106"/>
      <c r="I199" s="106"/>
      <c r="J199" s="106"/>
      <c r="K199" s="106"/>
      <c r="L199" s="106"/>
      <c r="M199" s="132"/>
      <c r="N199" s="132"/>
      <c r="O199" s="132"/>
      <c r="P199" s="132"/>
      <c r="Q199" s="106"/>
      <c r="R199" s="106"/>
      <c r="S199" s="106"/>
    </row>
    <row r="200" spans="1:19" ht="15.75">
      <c r="A200" s="48"/>
      <c r="B200" s="46"/>
      <c r="C200" s="33"/>
      <c r="D200" s="33"/>
      <c r="E200" s="134"/>
      <c r="F200" s="134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ht="12.75">
      <c r="A201" s="28"/>
      <c r="B201" s="4"/>
      <c r="C201" s="3"/>
      <c r="D201" s="3"/>
      <c r="E201" s="115"/>
      <c r="F201" s="115"/>
      <c r="G201" s="115"/>
      <c r="H201" s="115"/>
      <c r="I201" s="115"/>
      <c r="J201" s="115"/>
      <c r="K201" s="138"/>
      <c r="L201" s="138"/>
      <c r="M201" s="115"/>
      <c r="N201" s="115"/>
      <c r="O201" s="115"/>
      <c r="P201" s="115"/>
      <c r="Q201" s="115"/>
      <c r="R201" s="115"/>
      <c r="S201" s="115"/>
    </row>
    <row r="202" spans="1:19" ht="12.75">
      <c r="A202" s="28"/>
      <c r="B202" s="4"/>
      <c r="C202" s="14"/>
      <c r="D202" s="14"/>
      <c r="E202" s="124"/>
      <c r="F202" s="124"/>
      <c r="G202" s="124"/>
      <c r="H202" s="124"/>
      <c r="I202" s="124"/>
      <c r="J202" s="124"/>
      <c r="K202" s="139"/>
      <c r="L202" s="139"/>
      <c r="M202" s="124"/>
      <c r="N202" s="124"/>
      <c r="O202" s="124"/>
      <c r="P202" s="124"/>
      <c r="Q202" s="124"/>
      <c r="R202" s="124"/>
      <c r="S202" s="115"/>
    </row>
    <row r="203" spans="1:19" ht="12.75">
      <c r="A203" s="28"/>
      <c r="B203" s="4"/>
      <c r="C203" s="3"/>
      <c r="D203" s="3"/>
      <c r="E203" s="115"/>
      <c r="F203" s="115"/>
      <c r="G203" s="115"/>
      <c r="H203" s="115"/>
      <c r="I203" s="115"/>
      <c r="J203" s="115"/>
      <c r="K203" s="138"/>
      <c r="L203" s="139"/>
      <c r="M203" s="115"/>
      <c r="N203" s="115"/>
      <c r="O203" s="115"/>
      <c r="P203" s="115"/>
      <c r="Q203" s="115"/>
      <c r="R203" s="115"/>
      <c r="S203" s="115"/>
    </row>
    <row r="204" spans="1:19" ht="12.75">
      <c r="A204" s="28"/>
      <c r="B204" s="4"/>
      <c r="C204" s="3"/>
      <c r="D204" s="3"/>
      <c r="E204" s="115"/>
      <c r="F204" s="115"/>
      <c r="G204" s="115"/>
      <c r="H204" s="115"/>
      <c r="I204" s="115"/>
      <c r="J204" s="115"/>
      <c r="K204" s="138"/>
      <c r="L204" s="138"/>
      <c r="M204" s="115"/>
      <c r="N204" s="115"/>
      <c r="O204" s="115"/>
      <c r="P204" s="115"/>
      <c r="Q204" s="115"/>
      <c r="R204" s="115"/>
      <c r="S204" s="115"/>
    </row>
    <row r="205" spans="1:19" ht="12.75">
      <c r="A205" s="28"/>
      <c r="B205" s="4"/>
      <c r="C205" s="3"/>
      <c r="D205" s="3"/>
      <c r="E205" s="115"/>
      <c r="F205" s="115"/>
      <c r="G205" s="115"/>
      <c r="H205" s="115"/>
      <c r="I205" s="115"/>
      <c r="J205" s="115"/>
      <c r="K205" s="138"/>
      <c r="L205" s="138"/>
      <c r="M205" s="115"/>
      <c r="N205" s="115"/>
      <c r="O205" s="115"/>
      <c r="P205" s="115"/>
      <c r="Q205" s="115"/>
      <c r="R205" s="115"/>
      <c r="S205" s="115"/>
    </row>
    <row r="206" spans="1:19" ht="12.75">
      <c r="A206" s="28"/>
      <c r="B206" s="4"/>
      <c r="C206" s="3"/>
      <c r="D206" s="3"/>
      <c r="E206" s="115"/>
      <c r="F206" s="115"/>
      <c r="G206" s="115"/>
      <c r="H206" s="115"/>
      <c r="I206" s="115"/>
      <c r="J206" s="115"/>
      <c r="K206" s="138"/>
      <c r="L206" s="138"/>
      <c r="M206" s="115"/>
      <c r="N206" s="115"/>
      <c r="O206" s="115"/>
      <c r="P206" s="115"/>
      <c r="Q206" s="115"/>
      <c r="R206" s="115"/>
      <c r="S206" s="115"/>
    </row>
    <row r="207" spans="1:19" ht="12.75">
      <c r="A207" s="28"/>
      <c r="B207" s="4"/>
      <c r="C207" s="3"/>
      <c r="D207" s="3"/>
      <c r="E207" s="115"/>
      <c r="F207" s="115"/>
      <c r="G207" s="115"/>
      <c r="H207" s="115"/>
      <c r="I207" s="115"/>
      <c r="J207" s="115"/>
      <c r="K207" s="138"/>
      <c r="L207" s="138"/>
      <c r="M207" s="115"/>
      <c r="N207" s="115"/>
      <c r="O207" s="115"/>
      <c r="P207" s="115"/>
      <c r="Q207" s="115"/>
      <c r="R207" s="115"/>
      <c r="S207" s="115"/>
    </row>
    <row r="208" spans="1:19" ht="12.75">
      <c r="A208" s="28"/>
      <c r="B208" s="4"/>
      <c r="C208" s="3"/>
      <c r="D208" s="3"/>
      <c r="E208" s="115"/>
      <c r="F208" s="115"/>
      <c r="G208" s="115"/>
      <c r="H208" s="115"/>
      <c r="I208" s="115"/>
      <c r="J208" s="115"/>
      <c r="K208" s="138"/>
      <c r="L208" s="138"/>
      <c r="M208" s="115"/>
      <c r="N208" s="115"/>
      <c r="O208" s="115"/>
      <c r="P208" s="115"/>
      <c r="Q208" s="115"/>
      <c r="R208" s="115"/>
      <c r="S208" s="115"/>
    </row>
    <row r="209" spans="1:19" ht="12.75">
      <c r="A209" s="28"/>
      <c r="B209" s="4"/>
      <c r="C209" s="3"/>
      <c r="D209" s="3"/>
      <c r="E209" s="115"/>
      <c r="F209" s="115"/>
      <c r="G209" s="115"/>
      <c r="H209" s="115"/>
      <c r="I209" s="115"/>
      <c r="J209" s="115"/>
      <c r="K209" s="138"/>
      <c r="L209" s="138"/>
      <c r="M209" s="115"/>
      <c r="N209" s="115"/>
      <c r="O209" s="115"/>
      <c r="P209" s="115"/>
      <c r="Q209" s="115"/>
      <c r="R209" s="115"/>
      <c r="S209" s="115"/>
    </row>
    <row r="210" spans="1:19" ht="12.75">
      <c r="A210" s="28"/>
      <c r="B210" s="4"/>
      <c r="C210" s="3"/>
      <c r="D210" s="3"/>
      <c r="E210" s="115"/>
      <c r="F210" s="115"/>
      <c r="G210" s="115"/>
      <c r="H210" s="115"/>
      <c r="I210" s="115"/>
      <c r="J210" s="115"/>
      <c r="K210" s="138"/>
      <c r="L210" s="138"/>
      <c r="M210" s="115"/>
      <c r="N210" s="115"/>
      <c r="O210" s="115"/>
      <c r="P210" s="115"/>
      <c r="Q210" s="115"/>
      <c r="R210" s="115"/>
      <c r="S210" s="115"/>
    </row>
    <row r="211" spans="1:19" ht="12.75">
      <c r="A211" s="28"/>
      <c r="B211" s="4"/>
      <c r="C211" s="3"/>
      <c r="D211" s="3"/>
      <c r="E211" s="115"/>
      <c r="F211" s="115"/>
      <c r="G211" s="115"/>
      <c r="H211" s="115"/>
      <c r="I211" s="115"/>
      <c r="J211" s="115"/>
      <c r="K211" s="138"/>
      <c r="L211" s="138"/>
      <c r="M211" s="115"/>
      <c r="N211" s="115"/>
      <c r="O211" s="115"/>
      <c r="P211" s="115"/>
      <c r="Q211" s="115"/>
      <c r="R211" s="115"/>
      <c r="S211" s="115"/>
    </row>
    <row r="212" spans="1:19" ht="12.75">
      <c r="A212" s="28"/>
      <c r="B212" s="4"/>
      <c r="C212" s="3"/>
      <c r="D212" s="3"/>
      <c r="E212" s="115"/>
      <c r="F212" s="115"/>
      <c r="G212" s="115"/>
      <c r="H212" s="115"/>
      <c r="I212" s="115"/>
      <c r="J212" s="115"/>
      <c r="K212" s="138"/>
      <c r="L212" s="138"/>
      <c r="M212" s="115"/>
      <c r="N212" s="115"/>
      <c r="O212" s="115"/>
      <c r="P212" s="115"/>
      <c r="Q212" s="115"/>
      <c r="R212" s="115"/>
      <c r="S212" s="115"/>
    </row>
    <row r="213" spans="1:19" ht="12.75">
      <c r="A213" s="28"/>
      <c r="B213" s="4"/>
      <c r="C213" s="3"/>
      <c r="D213" s="3"/>
      <c r="E213" s="115"/>
      <c r="F213" s="115"/>
      <c r="G213" s="115"/>
      <c r="H213" s="115"/>
      <c r="I213" s="115"/>
      <c r="J213" s="115"/>
      <c r="K213" s="138"/>
      <c r="L213" s="138"/>
      <c r="M213" s="115"/>
      <c r="N213" s="115"/>
      <c r="O213" s="115"/>
      <c r="P213" s="115"/>
      <c r="Q213" s="115"/>
      <c r="R213" s="115"/>
      <c r="S213" s="115"/>
    </row>
    <row r="214" spans="1:19" ht="12.75">
      <c r="A214" s="28"/>
      <c r="B214" s="4"/>
      <c r="C214" s="3"/>
      <c r="D214" s="3"/>
      <c r="E214" s="115"/>
      <c r="F214" s="115"/>
      <c r="G214" s="115"/>
      <c r="H214" s="115"/>
      <c r="I214" s="115"/>
      <c r="J214" s="115"/>
      <c r="K214" s="138"/>
      <c r="L214" s="138"/>
      <c r="M214" s="115"/>
      <c r="N214" s="115"/>
      <c r="O214" s="115"/>
      <c r="P214" s="115"/>
      <c r="Q214" s="115"/>
      <c r="R214" s="115"/>
      <c r="S214" s="115"/>
    </row>
    <row r="215" spans="1:19" ht="12.75">
      <c r="A215" s="28"/>
      <c r="B215" s="4"/>
      <c r="C215" s="3"/>
      <c r="D215" s="3"/>
      <c r="E215" s="115"/>
      <c r="F215" s="115"/>
      <c r="G215" s="115"/>
      <c r="H215" s="115"/>
      <c r="I215" s="115"/>
      <c r="J215" s="115"/>
      <c r="K215" s="138"/>
      <c r="L215" s="138"/>
      <c r="M215" s="115"/>
      <c r="N215" s="115"/>
      <c r="O215" s="115"/>
      <c r="P215" s="115"/>
      <c r="Q215" s="115"/>
      <c r="R215" s="115"/>
      <c r="S215" s="115"/>
    </row>
    <row r="216" spans="1:19" ht="12.75">
      <c r="A216" s="28"/>
      <c r="B216" s="4"/>
      <c r="C216" s="3"/>
      <c r="D216" s="3"/>
      <c r="E216" s="115"/>
      <c r="F216" s="115"/>
      <c r="G216" s="115"/>
      <c r="H216" s="115"/>
      <c r="I216" s="115"/>
      <c r="J216" s="115"/>
      <c r="K216" s="138"/>
      <c r="L216" s="138"/>
      <c r="M216" s="115"/>
      <c r="N216" s="115"/>
      <c r="O216" s="115"/>
      <c r="P216" s="115"/>
      <c r="Q216" s="115"/>
      <c r="R216" s="115"/>
      <c r="S216" s="115"/>
    </row>
    <row r="217" spans="1:19" ht="12.75">
      <c r="A217" s="28"/>
      <c r="B217" s="4"/>
      <c r="C217" s="3"/>
      <c r="D217" s="3"/>
      <c r="E217" s="115"/>
      <c r="F217" s="115"/>
      <c r="G217" s="115"/>
      <c r="H217" s="115"/>
      <c r="I217" s="115"/>
      <c r="J217" s="115"/>
      <c r="K217" s="138"/>
      <c r="L217" s="138"/>
      <c r="M217" s="115"/>
      <c r="N217" s="115"/>
      <c r="O217" s="115"/>
      <c r="P217" s="115"/>
      <c r="Q217" s="115"/>
      <c r="R217" s="115"/>
      <c r="S217" s="115"/>
    </row>
    <row r="218" spans="1:19" ht="12.75">
      <c r="A218" s="28"/>
      <c r="B218" s="4"/>
      <c r="C218" s="3"/>
      <c r="D218" s="3"/>
      <c r="E218" s="115"/>
      <c r="F218" s="115"/>
      <c r="G218" s="115"/>
      <c r="H218" s="115"/>
      <c r="I218" s="115"/>
      <c r="J218" s="115"/>
      <c r="K218" s="138"/>
      <c r="L218" s="138"/>
      <c r="M218" s="115"/>
      <c r="N218" s="115"/>
      <c r="O218" s="115"/>
      <c r="P218" s="115"/>
      <c r="Q218" s="115"/>
      <c r="R218" s="115"/>
      <c r="S218" s="115"/>
    </row>
    <row r="219" spans="1:19" ht="12.75">
      <c r="A219" s="28"/>
      <c r="B219" s="4"/>
      <c r="C219" s="3"/>
      <c r="D219" s="3"/>
      <c r="E219" s="115"/>
      <c r="F219" s="115"/>
      <c r="G219" s="115"/>
      <c r="H219" s="115"/>
      <c r="I219" s="115"/>
      <c r="J219" s="115"/>
      <c r="K219" s="138"/>
      <c r="L219" s="138"/>
      <c r="M219" s="115"/>
      <c r="N219" s="115"/>
      <c r="O219" s="115"/>
      <c r="P219" s="115"/>
      <c r="Q219" s="115"/>
      <c r="R219" s="115"/>
      <c r="S219" s="115"/>
    </row>
    <row r="220" spans="1:19" ht="12.75">
      <c r="A220" s="28"/>
      <c r="B220" s="4"/>
      <c r="C220" s="3"/>
      <c r="D220" s="3"/>
      <c r="E220" s="115"/>
      <c r="F220" s="115"/>
      <c r="G220" s="115"/>
      <c r="H220" s="115"/>
      <c r="I220" s="115"/>
      <c r="J220" s="115"/>
      <c r="K220" s="138"/>
      <c r="L220" s="138"/>
      <c r="M220" s="115"/>
      <c r="N220" s="115"/>
      <c r="O220" s="115"/>
      <c r="P220" s="115"/>
      <c r="Q220" s="115"/>
      <c r="R220" s="115"/>
      <c r="S220" s="115"/>
    </row>
    <row r="221" spans="1:19" ht="12.75">
      <c r="A221" s="28"/>
      <c r="B221" s="4"/>
      <c r="C221" s="3"/>
      <c r="D221" s="3"/>
      <c r="E221" s="115"/>
      <c r="F221" s="115"/>
      <c r="G221" s="115"/>
      <c r="H221" s="115"/>
      <c r="I221" s="115"/>
      <c r="J221" s="115"/>
      <c r="K221" s="138"/>
      <c r="L221" s="138"/>
      <c r="M221" s="115"/>
      <c r="N221" s="115"/>
      <c r="O221" s="115"/>
      <c r="P221" s="115"/>
      <c r="Q221" s="115"/>
      <c r="R221" s="115"/>
      <c r="S221" s="115"/>
    </row>
    <row r="222" spans="1:19" ht="12.75">
      <c r="A222" s="28"/>
      <c r="B222" s="4"/>
      <c r="C222" s="3"/>
      <c r="D222" s="3"/>
      <c r="E222" s="115"/>
      <c r="F222" s="115"/>
      <c r="G222" s="115"/>
      <c r="H222" s="115"/>
      <c r="I222" s="115"/>
      <c r="J222" s="115"/>
      <c r="K222" s="138"/>
      <c r="L222" s="138"/>
      <c r="M222" s="115"/>
      <c r="N222" s="115"/>
      <c r="O222" s="115"/>
      <c r="P222" s="115"/>
      <c r="Q222" s="115"/>
      <c r="R222" s="115"/>
      <c r="S222" s="115"/>
    </row>
    <row r="223" spans="1:19" ht="12.75">
      <c r="A223" s="28"/>
      <c r="B223" s="4"/>
      <c r="C223" s="3"/>
      <c r="D223" s="3"/>
      <c r="E223" s="115"/>
      <c r="F223" s="115"/>
      <c r="G223" s="115"/>
      <c r="H223" s="115"/>
      <c r="I223" s="115"/>
      <c r="J223" s="115"/>
      <c r="K223" s="138"/>
      <c r="L223" s="138"/>
      <c r="M223" s="115"/>
      <c r="N223" s="115"/>
      <c r="O223" s="115"/>
      <c r="P223" s="115"/>
      <c r="Q223" s="115"/>
      <c r="R223" s="115"/>
      <c r="S223" s="115"/>
    </row>
    <row r="224" spans="1:19" ht="12.75">
      <c r="A224" s="28"/>
      <c r="B224" s="4"/>
      <c r="C224" s="3"/>
      <c r="D224" s="3"/>
      <c r="E224" s="115"/>
      <c r="F224" s="115"/>
      <c r="G224" s="115"/>
      <c r="H224" s="115"/>
      <c r="I224" s="115"/>
      <c r="J224" s="115"/>
      <c r="K224" s="138"/>
      <c r="L224" s="138"/>
      <c r="M224" s="115"/>
      <c r="N224" s="115"/>
      <c r="O224" s="115"/>
      <c r="P224" s="115"/>
      <c r="Q224" s="115"/>
      <c r="R224" s="115"/>
      <c r="S224" s="115"/>
    </row>
    <row r="225" spans="1:19" ht="12.75">
      <c r="A225" s="28"/>
      <c r="B225" s="4"/>
      <c r="C225" s="3"/>
      <c r="D225" s="3"/>
      <c r="E225" s="115"/>
      <c r="F225" s="115"/>
      <c r="G225" s="115"/>
      <c r="H225" s="115"/>
      <c r="I225" s="115"/>
      <c r="J225" s="115"/>
      <c r="K225" s="138"/>
      <c r="L225" s="138"/>
      <c r="M225" s="115"/>
      <c r="N225" s="115"/>
      <c r="O225" s="115"/>
      <c r="P225" s="115"/>
      <c r="Q225" s="115"/>
      <c r="R225" s="115"/>
      <c r="S225" s="115"/>
    </row>
    <row r="226" spans="1:19" ht="12.75">
      <c r="A226" s="28"/>
      <c r="B226" s="4"/>
      <c r="C226" s="3"/>
      <c r="D226" s="3"/>
      <c r="E226" s="115"/>
      <c r="F226" s="115"/>
      <c r="G226" s="115"/>
      <c r="H226" s="115"/>
      <c r="I226" s="115"/>
      <c r="J226" s="115"/>
      <c r="K226" s="138"/>
      <c r="L226" s="138"/>
      <c r="M226" s="115"/>
      <c r="N226" s="115"/>
      <c r="O226" s="115"/>
      <c r="P226" s="115"/>
      <c r="Q226" s="115"/>
      <c r="R226" s="115"/>
      <c r="S226" s="115"/>
    </row>
    <row r="227" spans="1:19" ht="12.75">
      <c r="A227" s="28"/>
      <c r="B227" s="4"/>
      <c r="C227" s="3"/>
      <c r="D227" s="3"/>
      <c r="E227" s="115"/>
      <c r="F227" s="115"/>
      <c r="G227" s="115"/>
      <c r="H227" s="115"/>
      <c r="I227" s="115"/>
      <c r="J227" s="115"/>
      <c r="K227" s="138"/>
      <c r="L227" s="138"/>
      <c r="M227" s="115"/>
      <c r="N227" s="115"/>
      <c r="O227" s="115"/>
      <c r="P227" s="115"/>
      <c r="Q227" s="115"/>
      <c r="R227" s="115"/>
      <c r="S227" s="115"/>
    </row>
    <row r="228" spans="1:19" ht="12.75">
      <c r="A228" s="28"/>
      <c r="B228" s="4"/>
      <c r="C228" s="3"/>
      <c r="D228" s="3"/>
      <c r="E228" s="115"/>
      <c r="F228" s="115"/>
      <c r="G228" s="115"/>
      <c r="H228" s="115"/>
      <c r="I228" s="115"/>
      <c r="J228" s="115"/>
      <c r="K228" s="138"/>
      <c r="L228" s="138"/>
      <c r="M228" s="115"/>
      <c r="N228" s="115"/>
      <c r="O228" s="115"/>
      <c r="P228" s="115"/>
      <c r="Q228" s="115"/>
      <c r="R228" s="115"/>
      <c r="S228" s="115"/>
    </row>
    <row r="229" spans="1:19" ht="12.75">
      <c r="A229" s="28"/>
      <c r="B229" s="4"/>
      <c r="C229" s="3"/>
      <c r="D229" s="3"/>
      <c r="E229" s="115"/>
      <c r="F229" s="115"/>
      <c r="G229" s="115"/>
      <c r="H229" s="115"/>
      <c r="I229" s="115"/>
      <c r="J229" s="115"/>
      <c r="K229" s="138"/>
      <c r="L229" s="138"/>
      <c r="M229" s="115"/>
      <c r="N229" s="115"/>
      <c r="O229" s="115"/>
      <c r="P229" s="115"/>
      <c r="Q229" s="115"/>
      <c r="R229" s="115"/>
      <c r="S229" s="115"/>
    </row>
    <row r="230" spans="1:19" ht="12.75">
      <c r="A230" s="28"/>
      <c r="B230" s="4"/>
      <c r="C230" s="3"/>
      <c r="D230" s="3"/>
      <c r="E230" s="115"/>
      <c r="F230" s="115"/>
      <c r="G230" s="115"/>
      <c r="H230" s="115"/>
      <c r="I230" s="115"/>
      <c r="J230" s="115"/>
      <c r="K230" s="138"/>
      <c r="L230" s="138"/>
      <c r="M230" s="115"/>
      <c r="N230" s="115"/>
      <c r="O230" s="115"/>
      <c r="P230" s="115"/>
      <c r="Q230" s="115"/>
      <c r="R230" s="115"/>
      <c r="S230" s="115"/>
    </row>
    <row r="231" spans="1:19" ht="12.75">
      <c r="A231" s="28"/>
      <c r="B231" s="4"/>
      <c r="C231" s="3"/>
      <c r="D231" s="3"/>
      <c r="E231" s="115"/>
      <c r="F231" s="115"/>
      <c r="G231" s="115"/>
      <c r="H231" s="115"/>
      <c r="I231" s="115"/>
      <c r="J231" s="115"/>
      <c r="K231" s="138"/>
      <c r="L231" s="138"/>
      <c r="M231" s="115"/>
      <c r="N231" s="115"/>
      <c r="O231" s="115"/>
      <c r="P231" s="115"/>
      <c r="Q231" s="115"/>
      <c r="R231" s="115"/>
      <c r="S231" s="115"/>
    </row>
    <row r="232" spans="1:19" ht="12.75">
      <c r="A232" s="28"/>
      <c r="B232" s="4"/>
      <c r="C232" s="3"/>
      <c r="D232" s="3"/>
      <c r="E232" s="115"/>
      <c r="F232" s="115"/>
      <c r="G232" s="115"/>
      <c r="H232" s="115"/>
      <c r="I232" s="115"/>
      <c r="J232" s="115"/>
      <c r="K232" s="138"/>
      <c r="L232" s="138"/>
      <c r="M232" s="115"/>
      <c r="N232" s="115"/>
      <c r="O232" s="115"/>
      <c r="P232" s="115"/>
      <c r="Q232" s="115"/>
      <c r="R232" s="115"/>
      <c r="S232" s="115"/>
    </row>
    <row r="233" spans="1:19" ht="12.75">
      <c r="A233" s="28"/>
      <c r="B233" s="4"/>
      <c r="C233" s="3"/>
      <c r="D233" s="3"/>
      <c r="E233" s="115"/>
      <c r="F233" s="115"/>
      <c r="G233" s="115"/>
      <c r="H233" s="115"/>
      <c r="I233" s="115"/>
      <c r="J233" s="115"/>
      <c r="K233" s="138"/>
      <c r="L233" s="138"/>
      <c r="M233" s="115"/>
      <c r="N233" s="115"/>
      <c r="O233" s="115"/>
      <c r="P233" s="115"/>
      <c r="Q233" s="115"/>
      <c r="R233" s="115"/>
      <c r="S233" s="115"/>
    </row>
    <row r="234" spans="1:19" ht="12.75">
      <c r="A234" s="28"/>
      <c r="B234" s="4"/>
      <c r="C234" s="3"/>
      <c r="D234" s="3"/>
      <c r="E234" s="115"/>
      <c r="F234" s="115"/>
      <c r="G234" s="115"/>
      <c r="H234" s="115"/>
      <c r="I234" s="115"/>
      <c r="J234" s="115"/>
      <c r="K234" s="138"/>
      <c r="L234" s="138"/>
      <c r="M234" s="115"/>
      <c r="N234" s="115"/>
      <c r="O234" s="115"/>
      <c r="P234" s="115"/>
      <c r="Q234" s="115"/>
      <c r="R234" s="115"/>
      <c r="S234" s="115"/>
    </row>
    <row r="235" spans="1:19" ht="12.75">
      <c r="A235" s="28"/>
      <c r="B235" s="4"/>
      <c r="C235" s="3"/>
      <c r="D235" s="3"/>
      <c r="E235" s="115"/>
      <c r="F235" s="115"/>
      <c r="G235" s="115"/>
      <c r="H235" s="115"/>
      <c r="I235" s="115"/>
      <c r="J235" s="115"/>
      <c r="K235" s="138"/>
      <c r="L235" s="138"/>
      <c r="M235" s="115"/>
      <c r="N235" s="115"/>
      <c r="O235" s="115"/>
      <c r="P235" s="115"/>
      <c r="Q235" s="115"/>
      <c r="R235" s="115"/>
      <c r="S235" s="115"/>
    </row>
    <row r="236" spans="1:19" ht="12.75">
      <c r="A236" s="28"/>
      <c r="B236" s="4"/>
      <c r="C236" s="3"/>
      <c r="D236" s="3"/>
      <c r="E236" s="115"/>
      <c r="F236" s="115"/>
      <c r="G236" s="115"/>
      <c r="H236" s="115"/>
      <c r="I236" s="115"/>
      <c r="J236" s="115"/>
      <c r="K236" s="138"/>
      <c r="L236" s="138"/>
      <c r="M236" s="115"/>
      <c r="N236" s="115"/>
      <c r="O236" s="115"/>
      <c r="P236" s="115"/>
      <c r="Q236" s="115"/>
      <c r="R236" s="115"/>
      <c r="S236" s="115"/>
    </row>
    <row r="237" spans="1:19" ht="12.75">
      <c r="A237" s="28"/>
      <c r="B237" s="4"/>
      <c r="C237" s="3"/>
      <c r="D237" s="3"/>
      <c r="E237" s="115"/>
      <c r="F237" s="115"/>
      <c r="G237" s="115"/>
      <c r="H237" s="115"/>
      <c r="I237" s="115"/>
      <c r="J237" s="115"/>
      <c r="K237" s="138"/>
      <c r="L237" s="138"/>
      <c r="M237" s="115"/>
      <c r="N237" s="115"/>
      <c r="O237" s="115"/>
      <c r="P237" s="115"/>
      <c r="Q237" s="115"/>
      <c r="R237" s="115"/>
      <c r="S237" s="115"/>
    </row>
    <row r="238" spans="1:19" ht="12.75">
      <c r="A238" s="28"/>
      <c r="B238" s="4"/>
      <c r="C238" s="3"/>
      <c r="D238" s="3"/>
      <c r="E238" s="115"/>
      <c r="F238" s="115"/>
      <c r="G238" s="115"/>
      <c r="H238" s="115"/>
      <c r="I238" s="115"/>
      <c r="J238" s="115"/>
      <c r="K238" s="138"/>
      <c r="L238" s="138"/>
      <c r="M238" s="115"/>
      <c r="N238" s="115"/>
      <c r="O238" s="115"/>
      <c r="P238" s="115"/>
      <c r="Q238" s="115"/>
      <c r="R238" s="115"/>
      <c r="S238" s="115"/>
    </row>
    <row r="239" spans="1:19" ht="12.75">
      <c r="A239" s="28"/>
      <c r="B239" s="4"/>
      <c r="C239" s="3"/>
      <c r="D239" s="3"/>
      <c r="E239" s="115"/>
      <c r="F239" s="115"/>
      <c r="G239" s="115"/>
      <c r="H239" s="115"/>
      <c r="I239" s="115"/>
      <c r="J239" s="115"/>
      <c r="K239" s="138"/>
      <c r="L239" s="138"/>
      <c r="M239" s="115"/>
      <c r="N239" s="115"/>
      <c r="O239" s="115"/>
      <c r="P239" s="115"/>
      <c r="Q239" s="115"/>
      <c r="R239" s="115"/>
      <c r="S239" s="115"/>
    </row>
    <row r="240" spans="1:19" ht="12.75">
      <c r="A240" s="28"/>
      <c r="B240" s="4"/>
      <c r="C240" s="3"/>
      <c r="D240" s="3"/>
      <c r="E240" s="115"/>
      <c r="F240" s="115"/>
      <c r="G240" s="115"/>
      <c r="H240" s="115"/>
      <c r="I240" s="115"/>
      <c r="J240" s="115"/>
      <c r="K240" s="138"/>
      <c r="L240" s="138"/>
      <c r="M240" s="115"/>
      <c r="N240" s="115"/>
      <c r="O240" s="115"/>
      <c r="P240" s="115"/>
      <c r="Q240" s="115"/>
      <c r="R240" s="115"/>
      <c r="S240" s="115"/>
    </row>
    <row r="241" spans="1:19" ht="12.75">
      <c r="A241" s="28"/>
      <c r="B241" s="4"/>
      <c r="C241" s="3"/>
      <c r="D241" s="3"/>
      <c r="E241" s="115"/>
      <c r="F241" s="115"/>
      <c r="G241" s="115"/>
      <c r="H241" s="115"/>
      <c r="I241" s="115"/>
      <c r="J241" s="115"/>
      <c r="K241" s="138"/>
      <c r="L241" s="138"/>
      <c r="M241" s="115"/>
      <c r="N241" s="115"/>
      <c r="O241" s="115"/>
      <c r="P241" s="115"/>
      <c r="Q241" s="115"/>
      <c r="R241" s="115"/>
      <c r="S241" s="115"/>
    </row>
    <row r="242" spans="1:19" ht="12.75">
      <c r="A242" s="28"/>
      <c r="B242" s="4"/>
      <c r="C242" s="3"/>
      <c r="D242" s="3"/>
      <c r="E242" s="115"/>
      <c r="F242" s="115"/>
      <c r="G242" s="115"/>
      <c r="H242" s="115"/>
      <c r="I242" s="115"/>
      <c r="J242" s="115"/>
      <c r="K242" s="138"/>
      <c r="L242" s="138"/>
      <c r="M242" s="115"/>
      <c r="N242" s="115"/>
      <c r="O242" s="115"/>
      <c r="P242" s="115"/>
      <c r="Q242" s="115"/>
      <c r="R242" s="115"/>
      <c r="S242" s="115"/>
    </row>
    <row r="243" spans="1:19" ht="12.75">
      <c r="A243" s="28"/>
      <c r="B243" s="4"/>
      <c r="C243" s="3"/>
      <c r="D243" s="3"/>
      <c r="E243" s="115"/>
      <c r="F243" s="115"/>
      <c r="G243" s="115"/>
      <c r="H243" s="115"/>
      <c r="I243" s="115"/>
      <c r="J243" s="115"/>
      <c r="K243" s="138"/>
      <c r="L243" s="138"/>
      <c r="M243" s="115"/>
      <c r="N243" s="115"/>
      <c r="O243" s="115"/>
      <c r="P243" s="115"/>
      <c r="Q243" s="115"/>
      <c r="R243" s="115"/>
      <c r="S243" s="115"/>
    </row>
    <row r="244" spans="1:19" ht="12.75">
      <c r="A244" s="28"/>
      <c r="B244" s="4"/>
      <c r="C244" s="3"/>
      <c r="D244" s="3"/>
      <c r="E244" s="115"/>
      <c r="F244" s="115"/>
      <c r="G244" s="115"/>
      <c r="H244" s="115"/>
      <c r="I244" s="115"/>
      <c r="J244" s="115"/>
      <c r="K244" s="138"/>
      <c r="L244" s="138"/>
      <c r="M244" s="115"/>
      <c r="N244" s="115"/>
      <c r="O244" s="115"/>
      <c r="P244" s="115"/>
      <c r="Q244" s="115"/>
      <c r="R244" s="115"/>
      <c r="S244" s="115"/>
    </row>
    <row r="245" spans="1:19" ht="12.75">
      <c r="A245" s="28"/>
      <c r="B245" s="4"/>
      <c r="C245" s="3"/>
      <c r="D245" s="3"/>
      <c r="E245" s="115"/>
      <c r="F245" s="115"/>
      <c r="G245" s="115"/>
      <c r="H245" s="115"/>
      <c r="I245" s="115"/>
      <c r="J245" s="115"/>
      <c r="K245" s="138"/>
      <c r="L245" s="138"/>
      <c r="M245" s="115"/>
      <c r="N245" s="115"/>
      <c r="O245" s="115"/>
      <c r="P245" s="115"/>
      <c r="Q245" s="115"/>
      <c r="R245" s="115"/>
      <c r="S245" s="115"/>
    </row>
    <row r="246" spans="1:19" ht="12.75">
      <c r="A246" s="28"/>
      <c r="B246" s="4"/>
      <c r="C246" s="3"/>
      <c r="D246" s="3"/>
      <c r="E246" s="115"/>
      <c r="F246" s="115"/>
      <c r="G246" s="115"/>
      <c r="H246" s="115"/>
      <c r="I246" s="115"/>
      <c r="J246" s="115"/>
      <c r="K246" s="138"/>
      <c r="L246" s="138"/>
      <c r="M246" s="115"/>
      <c r="N246" s="115"/>
      <c r="O246" s="115"/>
      <c r="P246" s="115"/>
      <c r="Q246" s="115"/>
      <c r="R246" s="115"/>
      <c r="S246" s="115"/>
    </row>
    <row r="247" spans="1:19" ht="12.75">
      <c r="A247" s="28"/>
      <c r="B247" s="4"/>
      <c r="C247" s="3"/>
      <c r="D247" s="3"/>
      <c r="E247" s="115"/>
      <c r="F247" s="115"/>
      <c r="G247" s="115"/>
      <c r="H247" s="115"/>
      <c r="I247" s="115"/>
      <c r="J247" s="115"/>
      <c r="K247" s="138"/>
      <c r="L247" s="138"/>
      <c r="M247" s="115"/>
      <c r="N247" s="115"/>
      <c r="O247" s="115"/>
      <c r="P247" s="115"/>
      <c r="Q247" s="115"/>
      <c r="R247" s="115"/>
      <c r="S247" s="115"/>
    </row>
    <row r="248" spans="1:19" ht="12.75">
      <c r="A248" s="28"/>
      <c r="B248" s="4"/>
      <c r="C248" s="3"/>
      <c r="D248" s="3"/>
      <c r="E248" s="115"/>
      <c r="F248" s="115"/>
      <c r="G248" s="115"/>
      <c r="H248" s="115"/>
      <c r="I248" s="115"/>
      <c r="J248" s="115"/>
      <c r="K248" s="138"/>
      <c r="L248" s="138"/>
      <c r="M248" s="115"/>
      <c r="N248" s="115"/>
      <c r="O248" s="115"/>
      <c r="P248" s="115"/>
      <c r="Q248" s="115"/>
      <c r="R248" s="115"/>
      <c r="S248" s="115"/>
    </row>
    <row r="249" spans="1:19" ht="12.75">
      <c r="A249" s="28"/>
      <c r="B249" s="4"/>
      <c r="C249" s="3"/>
      <c r="D249" s="3"/>
      <c r="E249" s="115"/>
      <c r="F249" s="115"/>
      <c r="G249" s="115"/>
      <c r="H249" s="115"/>
      <c r="I249" s="115"/>
      <c r="J249" s="115"/>
      <c r="K249" s="138"/>
      <c r="L249" s="138"/>
      <c r="M249" s="115"/>
      <c r="N249" s="115"/>
      <c r="O249" s="115"/>
      <c r="P249" s="115"/>
      <c r="Q249" s="115"/>
      <c r="R249" s="115"/>
      <c r="S249" s="115"/>
    </row>
    <row r="250" spans="1:19" ht="12.75">
      <c r="A250" s="28"/>
      <c r="B250" s="4"/>
      <c r="C250" s="3"/>
      <c r="D250" s="3"/>
      <c r="E250" s="115"/>
      <c r="F250" s="115"/>
      <c r="G250" s="115"/>
      <c r="H250" s="115"/>
      <c r="I250" s="115"/>
      <c r="J250" s="115"/>
      <c r="K250" s="138"/>
      <c r="L250" s="138"/>
      <c r="M250" s="115"/>
      <c r="N250" s="115"/>
      <c r="O250" s="115"/>
      <c r="P250" s="115"/>
      <c r="Q250" s="115"/>
      <c r="R250" s="115"/>
      <c r="S250" s="115"/>
    </row>
    <row r="251" spans="1:19" ht="12.75">
      <c r="A251" s="28"/>
      <c r="B251" s="4"/>
      <c r="C251" s="3"/>
      <c r="D251" s="3"/>
      <c r="E251" s="115"/>
      <c r="F251" s="115"/>
      <c r="G251" s="115"/>
      <c r="H251" s="115"/>
      <c r="I251" s="115"/>
      <c r="J251" s="115"/>
      <c r="K251" s="138"/>
      <c r="L251" s="138"/>
      <c r="M251" s="115"/>
      <c r="N251" s="115"/>
      <c r="O251" s="115"/>
      <c r="P251" s="115"/>
      <c r="Q251" s="115"/>
      <c r="R251" s="115"/>
      <c r="S251" s="115"/>
    </row>
    <row r="252" spans="1:19" ht="12.75">
      <c r="A252" s="28"/>
      <c r="B252" s="4"/>
      <c r="C252" s="3"/>
      <c r="D252" s="3"/>
      <c r="E252" s="115"/>
      <c r="F252" s="115"/>
      <c r="G252" s="115"/>
      <c r="H252" s="115"/>
      <c r="I252" s="115"/>
      <c r="J252" s="115"/>
      <c r="K252" s="138"/>
      <c r="L252" s="138"/>
      <c r="M252" s="115"/>
      <c r="N252" s="115"/>
      <c r="O252" s="115"/>
      <c r="P252" s="115"/>
      <c r="Q252" s="115"/>
      <c r="R252" s="115"/>
      <c r="S252" s="115"/>
    </row>
    <row r="253" spans="1:19" ht="12.75">
      <c r="A253" s="28"/>
      <c r="B253" s="4"/>
      <c r="C253" s="3"/>
      <c r="D253" s="3"/>
      <c r="E253" s="115"/>
      <c r="F253" s="115"/>
      <c r="G253" s="115"/>
      <c r="H253" s="115"/>
      <c r="I253" s="115"/>
      <c r="J253" s="115"/>
      <c r="K253" s="138"/>
      <c r="L253" s="138"/>
      <c r="M253" s="115"/>
      <c r="N253" s="115"/>
      <c r="O253" s="115"/>
      <c r="P253" s="115"/>
      <c r="Q253" s="115"/>
      <c r="R253" s="115"/>
      <c r="S253" s="115"/>
    </row>
    <row r="254" spans="1:19" ht="12.75">
      <c r="A254" s="28"/>
      <c r="B254" s="4"/>
      <c r="C254" s="3"/>
      <c r="D254" s="3"/>
      <c r="E254" s="115"/>
      <c r="F254" s="115"/>
      <c r="G254" s="115"/>
      <c r="H254" s="115"/>
      <c r="I254" s="115"/>
      <c r="J254" s="115"/>
      <c r="K254" s="138"/>
      <c r="L254" s="138"/>
      <c r="M254" s="115"/>
      <c r="N254" s="115"/>
      <c r="O254" s="115"/>
      <c r="P254" s="115"/>
      <c r="Q254" s="115"/>
      <c r="R254" s="115"/>
      <c r="S254" s="115"/>
    </row>
    <row r="255" spans="1:19" ht="12.75">
      <c r="A255" s="28"/>
      <c r="B255" s="4"/>
      <c r="C255" s="3"/>
      <c r="D255" s="3"/>
      <c r="E255" s="115"/>
      <c r="F255" s="115"/>
      <c r="G255" s="115"/>
      <c r="H255" s="115"/>
      <c r="I255" s="115"/>
      <c r="J255" s="115"/>
      <c r="K255" s="138"/>
      <c r="L255" s="138"/>
      <c r="M255" s="115"/>
      <c r="N255" s="115"/>
      <c r="O255" s="115"/>
      <c r="P255" s="115"/>
      <c r="Q255" s="115"/>
      <c r="R255" s="115"/>
      <c r="S255" s="115"/>
    </row>
    <row r="256" spans="1:19" ht="12.75">
      <c r="A256" s="28"/>
      <c r="B256" s="4"/>
      <c r="C256" s="3"/>
      <c r="D256" s="3"/>
      <c r="E256" s="115"/>
      <c r="F256" s="115"/>
      <c r="G256" s="115"/>
      <c r="H256" s="115"/>
      <c r="I256" s="115"/>
      <c r="J256" s="115"/>
      <c r="K256" s="138"/>
      <c r="L256" s="138"/>
      <c r="M256" s="115"/>
      <c r="N256" s="115"/>
      <c r="O256" s="115"/>
      <c r="P256" s="115"/>
      <c r="Q256" s="115"/>
      <c r="R256" s="115"/>
      <c r="S256" s="115"/>
    </row>
    <row r="257" spans="1:19" ht="12.75">
      <c r="A257" s="28"/>
      <c r="B257" s="4"/>
      <c r="C257" s="3"/>
      <c r="D257" s="3"/>
      <c r="E257" s="115"/>
      <c r="F257" s="115"/>
      <c r="G257" s="115"/>
      <c r="H257" s="115"/>
      <c r="I257" s="115"/>
      <c r="J257" s="115"/>
      <c r="K257" s="138"/>
      <c r="L257" s="138"/>
      <c r="M257" s="115"/>
      <c r="N257" s="115"/>
      <c r="O257" s="115"/>
      <c r="P257" s="115"/>
      <c r="Q257" s="115"/>
      <c r="R257" s="115"/>
      <c r="S257" s="115"/>
    </row>
    <row r="258" spans="1:19" ht="12.75">
      <c r="A258" s="28"/>
      <c r="B258" s="4"/>
      <c r="C258" s="3"/>
      <c r="D258" s="3"/>
      <c r="E258" s="115"/>
      <c r="F258" s="115"/>
      <c r="G258" s="115"/>
      <c r="H258" s="115"/>
      <c r="I258" s="115"/>
      <c r="J258" s="115"/>
      <c r="K258" s="138"/>
      <c r="L258" s="138"/>
      <c r="M258" s="115"/>
      <c r="N258" s="115"/>
      <c r="O258" s="115"/>
      <c r="P258" s="115"/>
      <c r="Q258" s="115"/>
      <c r="R258" s="115"/>
      <c r="S258" s="115"/>
    </row>
    <row r="259" spans="1:19" ht="12.75">
      <c r="A259" s="28"/>
      <c r="B259" s="4"/>
      <c r="C259" s="3"/>
      <c r="D259" s="3"/>
      <c r="E259" s="115"/>
      <c r="F259" s="115"/>
      <c r="G259" s="115"/>
      <c r="H259" s="115"/>
      <c r="I259" s="115"/>
      <c r="J259" s="115"/>
      <c r="K259" s="138"/>
      <c r="L259" s="138"/>
      <c r="M259" s="115"/>
      <c r="N259" s="115"/>
      <c r="O259" s="115"/>
      <c r="P259" s="115"/>
      <c r="Q259" s="115"/>
      <c r="R259" s="115"/>
      <c r="S259" s="115"/>
    </row>
    <row r="260" spans="1:19" ht="12.75">
      <c r="A260" s="28"/>
      <c r="B260" s="4"/>
      <c r="C260" s="3"/>
      <c r="D260" s="3"/>
      <c r="E260" s="115"/>
      <c r="F260" s="115"/>
      <c r="G260" s="115"/>
      <c r="H260" s="115"/>
      <c r="I260" s="115"/>
      <c r="J260" s="115"/>
      <c r="K260" s="138"/>
      <c r="L260" s="138"/>
      <c r="M260" s="115"/>
      <c r="N260" s="115"/>
      <c r="O260" s="115"/>
      <c r="P260" s="115"/>
      <c r="Q260" s="115"/>
      <c r="R260" s="115"/>
      <c r="S260" s="115"/>
    </row>
    <row r="261" spans="1:19" ht="12.75">
      <c r="A261" s="28"/>
      <c r="B261" s="4"/>
      <c r="C261" s="3"/>
      <c r="D261" s="3"/>
      <c r="E261" s="115"/>
      <c r="F261" s="115"/>
      <c r="G261" s="115"/>
      <c r="H261" s="115"/>
      <c r="I261" s="115"/>
      <c r="J261" s="115"/>
      <c r="K261" s="138"/>
      <c r="L261" s="138"/>
      <c r="M261" s="115"/>
      <c r="N261" s="115"/>
      <c r="O261" s="115"/>
      <c r="P261" s="115"/>
      <c r="Q261" s="115"/>
      <c r="R261" s="115"/>
      <c r="S261" s="115"/>
    </row>
    <row r="262" spans="1:19" ht="12.75">
      <c r="A262" s="28"/>
      <c r="B262" s="4"/>
      <c r="C262" s="3"/>
      <c r="D262" s="3"/>
      <c r="E262" s="115"/>
      <c r="F262" s="115"/>
      <c r="G262" s="115"/>
      <c r="H262" s="115"/>
      <c r="I262" s="115"/>
      <c r="J262" s="115"/>
      <c r="K262" s="138"/>
      <c r="L262" s="138"/>
      <c r="M262" s="115"/>
      <c r="N262" s="115"/>
      <c r="O262" s="115"/>
      <c r="P262" s="115"/>
      <c r="Q262" s="115"/>
      <c r="R262" s="115"/>
      <c r="S262" s="115"/>
    </row>
    <row r="263" spans="1:19" ht="12.75">
      <c r="A263" s="28"/>
      <c r="B263" s="4"/>
      <c r="C263" s="3"/>
      <c r="D263" s="3"/>
      <c r="E263" s="115"/>
      <c r="F263" s="115"/>
      <c r="G263" s="115"/>
      <c r="H263" s="115"/>
      <c r="I263" s="115"/>
      <c r="J263" s="115"/>
      <c r="K263" s="138"/>
      <c r="L263" s="138"/>
      <c r="M263" s="115"/>
      <c r="N263" s="115"/>
      <c r="O263" s="115"/>
      <c r="P263" s="115"/>
      <c r="Q263" s="115"/>
      <c r="R263" s="115"/>
      <c r="S263" s="115"/>
    </row>
    <row r="264" spans="1:19" ht="12.75">
      <c r="A264" s="28"/>
      <c r="B264" s="4"/>
      <c r="C264" s="3"/>
      <c r="D264" s="3"/>
      <c r="E264" s="115"/>
      <c r="F264" s="115"/>
      <c r="G264" s="115"/>
      <c r="H264" s="115"/>
      <c r="I264" s="115"/>
      <c r="J264" s="115"/>
      <c r="K264" s="138"/>
      <c r="L264" s="138"/>
      <c r="M264" s="115"/>
      <c r="N264" s="115"/>
      <c r="O264" s="115"/>
      <c r="P264" s="115"/>
      <c r="Q264" s="115"/>
      <c r="R264" s="115"/>
      <c r="S264" s="115"/>
    </row>
    <row r="265" spans="1:19" ht="12.75">
      <c r="A265" s="28"/>
      <c r="B265" s="4"/>
      <c r="C265" s="3"/>
      <c r="D265" s="3"/>
      <c r="E265" s="115"/>
      <c r="F265" s="115"/>
      <c r="G265" s="115"/>
      <c r="H265" s="115"/>
      <c r="I265" s="115"/>
      <c r="J265" s="115"/>
      <c r="K265" s="138"/>
      <c r="L265" s="138"/>
      <c r="M265" s="115"/>
      <c r="N265" s="115"/>
      <c r="O265" s="115"/>
      <c r="P265" s="115"/>
      <c r="Q265" s="115"/>
      <c r="R265" s="115"/>
      <c r="S265" s="115"/>
    </row>
    <row r="266" spans="1:19" ht="12.75">
      <c r="A266" s="28"/>
      <c r="B266" s="4"/>
      <c r="C266" s="3"/>
      <c r="D266" s="3"/>
      <c r="E266" s="115"/>
      <c r="F266" s="115"/>
      <c r="G266" s="115"/>
      <c r="H266" s="115"/>
      <c r="I266" s="115"/>
      <c r="J266" s="115"/>
      <c r="K266" s="138"/>
      <c r="L266" s="138"/>
      <c r="M266" s="115"/>
      <c r="N266" s="115"/>
      <c r="O266" s="115"/>
      <c r="P266" s="115"/>
      <c r="Q266" s="115"/>
      <c r="R266" s="115"/>
      <c r="S266" s="115"/>
    </row>
    <row r="267" spans="1:19" ht="12.75">
      <c r="A267" s="28"/>
      <c r="B267" s="4"/>
      <c r="C267" s="3"/>
      <c r="D267" s="3"/>
      <c r="E267" s="115"/>
      <c r="F267" s="115"/>
      <c r="G267" s="115"/>
      <c r="H267" s="115"/>
      <c r="I267" s="115"/>
      <c r="J267" s="115"/>
      <c r="K267" s="138"/>
      <c r="L267" s="138"/>
      <c r="M267" s="115"/>
      <c r="N267" s="115"/>
      <c r="O267" s="115"/>
      <c r="P267" s="115"/>
      <c r="Q267" s="115"/>
      <c r="R267" s="115"/>
      <c r="S267" s="115"/>
    </row>
    <row r="268" spans="1:19" ht="12.75">
      <c r="A268" s="28"/>
      <c r="B268" s="4"/>
      <c r="C268" s="3"/>
      <c r="D268" s="3"/>
      <c r="E268" s="115"/>
      <c r="F268" s="115"/>
      <c r="G268" s="115"/>
      <c r="H268" s="115"/>
      <c r="I268" s="115"/>
      <c r="J268" s="115"/>
      <c r="K268" s="138"/>
      <c r="L268" s="138"/>
      <c r="M268" s="115"/>
      <c r="N268" s="115"/>
      <c r="O268" s="115"/>
      <c r="P268" s="115"/>
      <c r="Q268" s="115"/>
      <c r="R268" s="115"/>
      <c r="S268" s="115"/>
    </row>
    <row r="269" spans="1:19" ht="12.75">
      <c r="A269" s="28"/>
      <c r="B269" s="4"/>
      <c r="C269" s="3"/>
      <c r="D269" s="3"/>
      <c r="E269" s="115"/>
      <c r="F269" s="115"/>
      <c r="G269" s="115"/>
      <c r="H269" s="115"/>
      <c r="I269" s="115"/>
      <c r="J269" s="115"/>
      <c r="K269" s="138"/>
      <c r="L269" s="138"/>
      <c r="M269" s="115"/>
      <c r="N269" s="115"/>
      <c r="O269" s="115"/>
      <c r="P269" s="115"/>
      <c r="Q269" s="115"/>
      <c r="R269" s="115"/>
      <c r="S269" s="115"/>
    </row>
    <row r="270" spans="1:19" ht="12.75">
      <c r="A270" s="28"/>
      <c r="B270" s="4"/>
      <c r="C270" s="3"/>
      <c r="D270" s="3"/>
      <c r="E270" s="115"/>
      <c r="F270" s="115"/>
      <c r="G270" s="115"/>
      <c r="H270" s="115"/>
      <c r="I270" s="115"/>
      <c r="J270" s="115"/>
      <c r="K270" s="138"/>
      <c r="L270" s="138"/>
      <c r="M270" s="115"/>
      <c r="N270" s="115"/>
      <c r="O270" s="115"/>
      <c r="P270" s="115"/>
      <c r="Q270" s="115"/>
      <c r="R270" s="115"/>
      <c r="S270" s="115"/>
    </row>
    <row r="271" spans="1:19" ht="12.75">
      <c r="A271" s="28"/>
      <c r="B271" s="4"/>
      <c r="C271" s="3"/>
      <c r="D271" s="3"/>
      <c r="E271" s="115"/>
      <c r="F271" s="115"/>
      <c r="G271" s="115"/>
      <c r="H271" s="115"/>
      <c r="I271" s="115"/>
      <c r="J271" s="115"/>
      <c r="K271" s="138"/>
      <c r="L271" s="138"/>
      <c r="M271" s="115"/>
      <c r="N271" s="115"/>
      <c r="O271" s="115"/>
      <c r="P271" s="115"/>
      <c r="Q271" s="115"/>
      <c r="R271" s="115"/>
      <c r="S271" s="115"/>
    </row>
    <row r="272" spans="1:19" ht="12.75">
      <c r="A272" s="28"/>
      <c r="B272" s="4"/>
      <c r="C272" s="3"/>
      <c r="D272" s="3"/>
      <c r="E272" s="115"/>
      <c r="F272" s="115"/>
      <c r="G272" s="115"/>
      <c r="H272" s="115"/>
      <c r="I272" s="115"/>
      <c r="J272" s="115"/>
      <c r="K272" s="138"/>
      <c r="L272" s="138"/>
      <c r="M272" s="115"/>
      <c r="N272" s="115"/>
      <c r="O272" s="115"/>
      <c r="P272" s="115"/>
      <c r="Q272" s="115"/>
      <c r="R272" s="115"/>
      <c r="S272" s="115"/>
    </row>
    <row r="273" spans="1:19" ht="12.75">
      <c r="A273" s="28"/>
      <c r="B273" s="4"/>
      <c r="C273" s="3"/>
      <c r="D273" s="3"/>
      <c r="E273" s="115"/>
      <c r="F273" s="115"/>
      <c r="G273" s="115"/>
      <c r="H273" s="115"/>
      <c r="I273" s="115"/>
      <c r="J273" s="115"/>
      <c r="K273" s="138"/>
      <c r="L273" s="138"/>
      <c r="M273" s="115"/>
      <c r="N273" s="115"/>
      <c r="O273" s="115"/>
      <c r="P273" s="115"/>
      <c r="Q273" s="115"/>
      <c r="R273" s="115"/>
      <c r="S273" s="115"/>
    </row>
    <row r="274" spans="1:19" ht="12.75">
      <c r="A274" s="28"/>
      <c r="B274" s="4"/>
      <c r="C274" s="3"/>
      <c r="D274" s="3"/>
      <c r="E274" s="115"/>
      <c r="F274" s="115"/>
      <c r="G274" s="115"/>
      <c r="H274" s="115"/>
      <c r="I274" s="115"/>
      <c r="J274" s="115"/>
      <c r="K274" s="138"/>
      <c r="L274" s="138"/>
      <c r="M274" s="115"/>
      <c r="N274" s="115"/>
      <c r="O274" s="115"/>
      <c r="P274" s="115"/>
      <c r="Q274" s="115"/>
      <c r="R274" s="115"/>
      <c r="S274" s="115"/>
    </row>
    <row r="275" spans="1:19" ht="12.75">
      <c r="A275" s="28"/>
      <c r="B275" s="4"/>
      <c r="C275" s="3"/>
      <c r="D275" s="3"/>
      <c r="E275" s="115"/>
      <c r="F275" s="115"/>
      <c r="G275" s="115"/>
      <c r="H275" s="115"/>
      <c r="I275" s="115"/>
      <c r="J275" s="115"/>
      <c r="K275" s="138"/>
      <c r="L275" s="138"/>
      <c r="M275" s="115"/>
      <c r="N275" s="115"/>
      <c r="O275" s="115"/>
      <c r="P275" s="115"/>
      <c r="Q275" s="115"/>
      <c r="R275" s="115"/>
      <c r="S275" s="115"/>
    </row>
    <row r="276" spans="1:19" ht="12.75">
      <c r="A276" s="28"/>
      <c r="B276" s="4"/>
      <c r="C276" s="3"/>
      <c r="D276" s="3"/>
      <c r="E276" s="115"/>
      <c r="F276" s="115"/>
      <c r="G276" s="115"/>
      <c r="H276" s="115"/>
      <c r="I276" s="115"/>
      <c r="J276" s="115"/>
      <c r="K276" s="138"/>
      <c r="L276" s="138"/>
      <c r="M276" s="115"/>
      <c r="N276" s="115"/>
      <c r="O276" s="115"/>
      <c r="P276" s="115"/>
      <c r="Q276" s="115"/>
      <c r="R276" s="115"/>
      <c r="S276" s="115"/>
    </row>
    <row r="277" spans="1:19" ht="12.75">
      <c r="A277" s="28"/>
      <c r="B277" s="4"/>
      <c r="C277" s="3"/>
      <c r="D277" s="3"/>
      <c r="E277" s="115"/>
      <c r="F277" s="115"/>
      <c r="G277" s="115"/>
      <c r="H277" s="115"/>
      <c r="I277" s="115"/>
      <c r="J277" s="115"/>
      <c r="K277" s="138"/>
      <c r="L277" s="138"/>
      <c r="M277" s="115"/>
      <c r="N277" s="115"/>
      <c r="O277" s="115"/>
      <c r="P277" s="115"/>
      <c r="Q277" s="115"/>
      <c r="R277" s="115"/>
      <c r="S277" s="115"/>
    </row>
    <row r="278" spans="1:19" ht="12.75">
      <c r="A278" s="28"/>
      <c r="B278" s="4"/>
      <c r="C278" s="3"/>
      <c r="D278" s="3"/>
      <c r="E278" s="115"/>
      <c r="F278" s="115"/>
      <c r="G278" s="115"/>
      <c r="H278" s="115"/>
      <c r="I278" s="115"/>
      <c r="J278" s="115"/>
      <c r="K278" s="138"/>
      <c r="L278" s="138"/>
      <c r="M278" s="115"/>
      <c r="N278" s="115"/>
      <c r="O278" s="115"/>
      <c r="P278" s="115"/>
      <c r="Q278" s="115"/>
      <c r="R278" s="115"/>
      <c r="S278" s="115"/>
    </row>
    <row r="279" spans="1:19" ht="12.75">
      <c r="A279" s="28"/>
      <c r="B279" s="4"/>
      <c r="C279" s="3"/>
      <c r="D279" s="3"/>
      <c r="E279" s="115"/>
      <c r="F279" s="115"/>
      <c r="G279" s="115"/>
      <c r="H279" s="115"/>
      <c r="I279" s="115"/>
      <c r="J279" s="115"/>
      <c r="K279" s="138"/>
      <c r="L279" s="138"/>
      <c r="M279" s="115"/>
      <c r="N279" s="115"/>
      <c r="O279" s="115"/>
      <c r="P279" s="115"/>
      <c r="Q279" s="115"/>
      <c r="R279" s="115"/>
      <c r="S279" s="115"/>
    </row>
    <row r="280" spans="1:19" ht="12.75">
      <c r="A280" s="28"/>
      <c r="B280" s="4"/>
      <c r="C280" s="3"/>
      <c r="D280" s="3"/>
      <c r="E280" s="115"/>
      <c r="F280" s="115"/>
      <c r="G280" s="115"/>
      <c r="H280" s="115"/>
      <c r="I280" s="115"/>
      <c r="J280" s="115"/>
      <c r="K280" s="138"/>
      <c r="L280" s="138"/>
      <c r="M280" s="115"/>
      <c r="N280" s="115"/>
      <c r="O280" s="115"/>
      <c r="P280" s="115"/>
      <c r="Q280" s="115"/>
      <c r="R280" s="115"/>
      <c r="S280" s="115"/>
    </row>
    <row r="281" spans="1:19" ht="12.75">
      <c r="A281" s="28"/>
      <c r="B281" s="4"/>
      <c r="C281" s="3"/>
      <c r="D281" s="3"/>
      <c r="E281" s="115"/>
      <c r="F281" s="115"/>
      <c r="G281" s="115"/>
      <c r="H281" s="115"/>
      <c r="I281" s="115"/>
      <c r="J281" s="115"/>
      <c r="K281" s="138"/>
      <c r="L281" s="138"/>
      <c r="M281" s="115"/>
      <c r="N281" s="115"/>
      <c r="O281" s="115"/>
      <c r="P281" s="115"/>
      <c r="Q281" s="115"/>
      <c r="R281" s="115"/>
      <c r="S281" s="115"/>
    </row>
    <row r="282" spans="1:19" ht="12.75">
      <c r="A282" s="28"/>
      <c r="B282" s="4"/>
      <c r="C282" s="3"/>
      <c r="D282" s="3"/>
      <c r="E282" s="115"/>
      <c r="F282" s="115"/>
      <c r="G282" s="115"/>
      <c r="H282" s="115"/>
      <c r="I282" s="115"/>
      <c r="J282" s="115"/>
      <c r="K282" s="138"/>
      <c r="L282" s="138"/>
      <c r="M282" s="115"/>
      <c r="N282" s="115"/>
      <c r="O282" s="115"/>
      <c r="P282" s="115"/>
      <c r="Q282" s="115"/>
      <c r="R282" s="115"/>
      <c r="S282" s="115"/>
    </row>
    <row r="283" spans="1:19" ht="12.75">
      <c r="A283" s="28"/>
      <c r="B283" s="4"/>
      <c r="C283" s="3"/>
      <c r="D283" s="3"/>
      <c r="E283" s="115"/>
      <c r="F283" s="115"/>
      <c r="G283" s="115"/>
      <c r="H283" s="115"/>
      <c r="I283" s="115"/>
      <c r="J283" s="115"/>
      <c r="K283" s="138"/>
      <c r="L283" s="138"/>
      <c r="M283" s="115"/>
      <c r="N283" s="115"/>
      <c r="O283" s="115"/>
      <c r="P283" s="115"/>
      <c r="Q283" s="115"/>
      <c r="R283" s="115"/>
      <c r="S283" s="115"/>
    </row>
    <row r="284" spans="1:19" ht="12.75">
      <c r="A284" s="28"/>
      <c r="B284" s="4"/>
      <c r="C284" s="3"/>
      <c r="D284" s="3"/>
      <c r="E284" s="115"/>
      <c r="F284" s="115"/>
      <c r="G284" s="115"/>
      <c r="H284" s="115"/>
      <c r="I284" s="115"/>
      <c r="J284" s="115"/>
      <c r="K284" s="138"/>
      <c r="L284" s="138"/>
      <c r="M284" s="115"/>
      <c r="N284" s="115"/>
      <c r="O284" s="115"/>
      <c r="P284" s="115"/>
      <c r="Q284" s="115"/>
      <c r="R284" s="115"/>
      <c r="S284" s="115"/>
    </row>
    <row r="285" spans="1:19" ht="12.75">
      <c r="A285" s="28"/>
      <c r="B285" s="4"/>
      <c r="C285" s="3"/>
      <c r="D285" s="3"/>
      <c r="E285" s="115"/>
      <c r="F285" s="115"/>
      <c r="G285" s="115"/>
      <c r="H285" s="115"/>
      <c r="I285" s="115"/>
      <c r="J285" s="115"/>
      <c r="K285" s="138"/>
      <c r="L285" s="138"/>
      <c r="M285" s="115"/>
      <c r="N285" s="115"/>
      <c r="O285" s="115"/>
      <c r="P285" s="115"/>
      <c r="Q285" s="115"/>
      <c r="R285" s="115"/>
      <c r="S285" s="115"/>
    </row>
    <row r="286" spans="1:19" ht="12.75">
      <c r="A286" s="28"/>
      <c r="B286" s="4"/>
      <c r="C286" s="3"/>
      <c r="D286" s="3"/>
      <c r="E286" s="115"/>
      <c r="F286" s="115"/>
      <c r="G286" s="115"/>
      <c r="H286" s="115"/>
      <c r="I286" s="115"/>
      <c r="J286" s="115"/>
      <c r="K286" s="138"/>
      <c r="L286" s="138"/>
      <c r="M286" s="115"/>
      <c r="N286" s="115"/>
      <c r="O286" s="115"/>
      <c r="P286" s="115"/>
      <c r="Q286" s="115"/>
      <c r="R286" s="115"/>
      <c r="S286" s="115"/>
    </row>
    <row r="287" spans="1:19" ht="12.75">
      <c r="A287" s="28"/>
      <c r="B287" s="4"/>
      <c r="C287" s="3"/>
      <c r="D287" s="3"/>
      <c r="E287" s="115"/>
      <c r="F287" s="115"/>
      <c r="G287" s="115"/>
      <c r="H287" s="115"/>
      <c r="I287" s="115"/>
      <c r="J287" s="115"/>
      <c r="K287" s="138"/>
      <c r="L287" s="138"/>
      <c r="M287" s="115"/>
      <c r="N287" s="115"/>
      <c r="O287" s="115"/>
      <c r="P287" s="115"/>
      <c r="Q287" s="115"/>
      <c r="R287" s="115"/>
      <c r="S287" s="115"/>
    </row>
    <row r="288" spans="1:19" ht="12.75">
      <c r="A288" s="28"/>
      <c r="B288" s="4"/>
      <c r="C288" s="3"/>
      <c r="D288" s="3"/>
      <c r="E288" s="115"/>
      <c r="F288" s="115"/>
      <c r="G288" s="115"/>
      <c r="H288" s="115"/>
      <c r="I288" s="115"/>
      <c r="J288" s="115"/>
      <c r="K288" s="138"/>
      <c r="L288" s="138"/>
      <c r="M288" s="115"/>
      <c r="N288" s="115"/>
      <c r="O288" s="115"/>
      <c r="P288" s="115"/>
      <c r="Q288" s="115"/>
      <c r="R288" s="115"/>
      <c r="S288" s="115"/>
    </row>
    <row r="289" spans="1:19" ht="12.75">
      <c r="A289" s="28"/>
      <c r="B289" s="4"/>
      <c r="C289" s="3"/>
      <c r="D289" s="3"/>
      <c r="E289" s="115"/>
      <c r="F289" s="115"/>
      <c r="G289" s="115"/>
      <c r="H289" s="115"/>
      <c r="I289" s="115"/>
      <c r="J289" s="115"/>
      <c r="K289" s="138"/>
      <c r="L289" s="138"/>
      <c r="M289" s="115"/>
      <c r="N289" s="115"/>
      <c r="O289" s="115"/>
      <c r="P289" s="115"/>
      <c r="Q289" s="115"/>
      <c r="R289" s="115"/>
      <c r="S289" s="115"/>
    </row>
    <row r="290" spans="1:19" ht="12.75">
      <c r="A290" s="28"/>
      <c r="B290" s="4"/>
      <c r="C290" s="3"/>
      <c r="D290" s="3"/>
      <c r="E290" s="115"/>
      <c r="F290" s="115"/>
      <c r="G290" s="115"/>
      <c r="H290" s="115"/>
      <c r="I290" s="115"/>
      <c r="J290" s="115"/>
      <c r="K290" s="138"/>
      <c r="L290" s="138"/>
      <c r="M290" s="115"/>
      <c r="N290" s="115"/>
      <c r="O290" s="115"/>
      <c r="P290" s="115"/>
      <c r="Q290" s="115"/>
      <c r="R290" s="115"/>
      <c r="S290" s="115"/>
    </row>
    <row r="291" spans="1:19" ht="12.75">
      <c r="A291" s="28"/>
      <c r="B291" s="4"/>
      <c r="C291" s="3"/>
      <c r="D291" s="3"/>
      <c r="E291" s="115"/>
      <c r="F291" s="115"/>
      <c r="G291" s="115"/>
      <c r="H291" s="115"/>
      <c r="I291" s="115"/>
      <c r="J291" s="115"/>
      <c r="K291" s="138"/>
      <c r="L291" s="138"/>
      <c r="M291" s="115"/>
      <c r="N291" s="115"/>
      <c r="O291" s="115"/>
      <c r="P291" s="115"/>
      <c r="Q291" s="115"/>
      <c r="R291" s="115"/>
      <c r="S291" s="115"/>
    </row>
    <row r="292" spans="1:19" ht="12.75">
      <c r="A292" s="28"/>
      <c r="B292" s="4"/>
      <c r="C292" s="3"/>
      <c r="D292" s="3"/>
      <c r="E292" s="115"/>
      <c r="F292" s="115"/>
      <c r="G292" s="115"/>
      <c r="H292" s="115"/>
      <c r="I292" s="115"/>
      <c r="J292" s="115"/>
      <c r="K292" s="138"/>
      <c r="L292" s="138"/>
      <c r="M292" s="115"/>
      <c r="N292" s="115"/>
      <c r="O292" s="115"/>
      <c r="P292" s="115"/>
      <c r="Q292" s="115"/>
      <c r="R292" s="115"/>
      <c r="S292" s="115"/>
    </row>
    <row r="293" spans="1:19" ht="12.75">
      <c r="A293" s="28"/>
      <c r="B293" s="4"/>
      <c r="C293" s="3"/>
      <c r="D293" s="3"/>
      <c r="E293" s="115"/>
      <c r="F293" s="115"/>
      <c r="G293" s="115"/>
      <c r="H293" s="115"/>
      <c r="I293" s="115"/>
      <c r="J293" s="115"/>
      <c r="K293" s="138"/>
      <c r="L293" s="138"/>
      <c r="M293" s="115"/>
      <c r="N293" s="115"/>
      <c r="O293" s="115"/>
      <c r="P293" s="115"/>
      <c r="Q293" s="115"/>
      <c r="R293" s="115"/>
      <c r="S293" s="115"/>
    </row>
    <row r="294" spans="1:19" ht="12.75">
      <c r="A294" s="28"/>
      <c r="B294" s="4"/>
      <c r="C294" s="3"/>
      <c r="D294" s="3"/>
      <c r="E294" s="115"/>
      <c r="F294" s="115"/>
      <c r="G294" s="115"/>
      <c r="H294" s="115"/>
      <c r="I294" s="115"/>
      <c r="J294" s="115"/>
      <c r="K294" s="138"/>
      <c r="L294" s="138"/>
      <c r="M294" s="115"/>
      <c r="N294" s="115"/>
      <c r="O294" s="115"/>
      <c r="P294" s="115"/>
      <c r="Q294" s="115"/>
      <c r="R294" s="115"/>
      <c r="S294" s="115"/>
    </row>
    <row r="295" spans="1:19" ht="12.75">
      <c r="A295" s="28"/>
      <c r="B295" s="4"/>
      <c r="C295" s="3"/>
      <c r="D295" s="3"/>
      <c r="E295" s="115"/>
      <c r="F295" s="115"/>
      <c r="G295" s="115"/>
      <c r="H295" s="115"/>
      <c r="I295" s="115"/>
      <c r="J295" s="115"/>
      <c r="K295" s="138"/>
      <c r="L295" s="138"/>
      <c r="M295" s="115"/>
      <c r="N295" s="115"/>
      <c r="O295" s="115"/>
      <c r="P295" s="115"/>
      <c r="Q295" s="115"/>
      <c r="R295" s="115"/>
      <c r="S295" s="115"/>
    </row>
    <row r="296" spans="1:19" ht="12.75">
      <c r="A296" s="28"/>
      <c r="B296" s="4"/>
      <c r="C296" s="3"/>
      <c r="D296" s="3"/>
      <c r="E296" s="115"/>
      <c r="F296" s="115"/>
      <c r="G296" s="115"/>
      <c r="H296" s="115"/>
      <c r="I296" s="115"/>
      <c r="J296" s="115"/>
      <c r="K296" s="138"/>
      <c r="L296" s="138"/>
      <c r="M296" s="115"/>
      <c r="N296" s="115"/>
      <c r="O296" s="115"/>
      <c r="P296" s="115"/>
      <c r="Q296" s="115"/>
      <c r="R296" s="115"/>
      <c r="S296" s="115"/>
    </row>
    <row r="297" spans="1:19" ht="12.75">
      <c r="A297" s="28"/>
      <c r="B297" s="4"/>
      <c r="C297" s="3"/>
      <c r="D297" s="3"/>
      <c r="E297" s="115"/>
      <c r="F297" s="115"/>
      <c r="G297" s="115"/>
      <c r="H297" s="115"/>
      <c r="I297" s="115"/>
      <c r="J297" s="115"/>
      <c r="K297" s="138"/>
      <c r="L297" s="138"/>
      <c r="M297" s="115"/>
      <c r="N297" s="115"/>
      <c r="O297" s="115"/>
      <c r="P297" s="115"/>
      <c r="Q297" s="115"/>
      <c r="R297" s="115"/>
      <c r="S297" s="115"/>
    </row>
    <row r="298" spans="1:19" ht="12.75">
      <c r="A298" s="28"/>
      <c r="B298" s="4"/>
      <c r="C298" s="3"/>
      <c r="D298" s="3"/>
      <c r="E298" s="115"/>
      <c r="F298" s="115"/>
      <c r="G298" s="115"/>
      <c r="H298" s="115"/>
      <c r="I298" s="115"/>
      <c r="J298" s="115"/>
      <c r="K298" s="138"/>
      <c r="L298" s="138"/>
      <c r="M298" s="115"/>
      <c r="N298" s="115"/>
      <c r="O298" s="115"/>
      <c r="P298" s="115"/>
      <c r="Q298" s="115"/>
      <c r="R298" s="115"/>
      <c r="S298" s="115"/>
    </row>
    <row r="299" spans="1:19" ht="12.75">
      <c r="A299" s="28"/>
      <c r="B299" s="4"/>
      <c r="C299" s="3"/>
      <c r="D299" s="3"/>
      <c r="E299" s="115"/>
      <c r="F299" s="115"/>
      <c r="G299" s="115"/>
      <c r="H299" s="115"/>
      <c r="I299" s="115"/>
      <c r="J299" s="115"/>
      <c r="K299" s="138"/>
      <c r="L299" s="138"/>
      <c r="M299" s="115"/>
      <c r="N299" s="115"/>
      <c r="O299" s="115"/>
      <c r="P299" s="115"/>
      <c r="Q299" s="115"/>
      <c r="R299" s="115"/>
      <c r="S299" s="115"/>
    </row>
    <row r="300" spans="1:19" ht="12.75">
      <c r="A300" s="28"/>
      <c r="B300" s="4"/>
      <c r="C300" s="3"/>
      <c r="D300" s="3"/>
      <c r="E300" s="115"/>
      <c r="F300" s="115"/>
      <c r="G300" s="115"/>
      <c r="H300" s="115"/>
      <c r="I300" s="115"/>
      <c r="J300" s="115"/>
      <c r="K300" s="138"/>
      <c r="L300" s="138"/>
      <c r="M300" s="115"/>
      <c r="N300" s="115"/>
      <c r="O300" s="115"/>
      <c r="P300" s="115"/>
      <c r="Q300" s="115"/>
      <c r="R300" s="115"/>
      <c r="S300" s="115"/>
    </row>
    <row r="301" spans="1:19" ht="12.75">
      <c r="A301" s="28"/>
      <c r="B301" s="4"/>
      <c r="C301" s="3"/>
      <c r="D301" s="3"/>
      <c r="E301" s="115"/>
      <c r="F301" s="115"/>
      <c r="G301" s="115"/>
      <c r="H301" s="115"/>
      <c r="I301" s="115"/>
      <c r="J301" s="115"/>
      <c r="K301" s="138"/>
      <c r="L301" s="138"/>
      <c r="M301" s="115"/>
      <c r="N301" s="115"/>
      <c r="O301" s="115"/>
      <c r="P301" s="115"/>
      <c r="Q301" s="115"/>
      <c r="R301" s="115"/>
      <c r="S301" s="115"/>
    </row>
    <row r="302" spans="1:19" ht="12.75">
      <c r="A302" s="28"/>
      <c r="B302" s="4"/>
      <c r="C302" s="3"/>
      <c r="D302" s="3"/>
      <c r="E302" s="115"/>
      <c r="F302" s="115"/>
      <c r="G302" s="115"/>
      <c r="H302" s="115"/>
      <c r="I302" s="115"/>
      <c r="J302" s="115"/>
      <c r="K302" s="138"/>
      <c r="L302" s="138"/>
      <c r="M302" s="115"/>
      <c r="N302" s="115"/>
      <c r="O302" s="115"/>
      <c r="P302" s="115"/>
      <c r="Q302" s="115"/>
      <c r="R302" s="115"/>
      <c r="S302" s="115"/>
    </row>
    <row r="303" spans="1:19" ht="12.75">
      <c r="A303" s="28"/>
      <c r="B303" s="4"/>
      <c r="C303" s="3"/>
      <c r="D303" s="3"/>
      <c r="E303" s="115"/>
      <c r="F303" s="115"/>
      <c r="G303" s="115"/>
      <c r="H303" s="115"/>
      <c r="I303" s="115"/>
      <c r="J303" s="115"/>
      <c r="K303" s="138"/>
      <c r="L303" s="138"/>
      <c r="M303" s="115"/>
      <c r="N303" s="115"/>
      <c r="O303" s="115"/>
      <c r="P303" s="115"/>
      <c r="Q303" s="115"/>
      <c r="R303" s="115"/>
      <c r="S303" s="115"/>
    </row>
    <row r="304" spans="1:19" ht="12.75">
      <c r="A304" s="28"/>
      <c r="B304" s="4"/>
      <c r="C304" s="3"/>
      <c r="D304" s="3"/>
      <c r="E304" s="115"/>
      <c r="F304" s="115"/>
      <c r="G304" s="115"/>
      <c r="H304" s="115"/>
      <c r="I304" s="115"/>
      <c r="J304" s="115"/>
      <c r="K304" s="138"/>
      <c r="L304" s="138"/>
      <c r="M304" s="115"/>
      <c r="N304" s="115"/>
      <c r="O304" s="115"/>
      <c r="P304" s="115"/>
      <c r="Q304" s="115"/>
      <c r="R304" s="115"/>
      <c r="S304" s="115"/>
    </row>
    <row r="305" spans="1:19" ht="12.75">
      <c r="A305" s="28"/>
      <c r="B305" s="4"/>
      <c r="C305" s="3"/>
      <c r="D305" s="3"/>
      <c r="E305" s="115"/>
      <c r="F305" s="115"/>
      <c r="G305" s="115"/>
      <c r="H305" s="115"/>
      <c r="I305" s="115"/>
      <c r="J305" s="115"/>
      <c r="K305" s="138"/>
      <c r="L305" s="138"/>
      <c r="M305" s="115"/>
      <c r="N305" s="115"/>
      <c r="O305" s="115"/>
      <c r="P305" s="115"/>
      <c r="Q305" s="115"/>
      <c r="R305" s="115"/>
      <c r="S305" s="115"/>
    </row>
    <row r="306" spans="1:19" ht="12.75">
      <c r="A306" s="28"/>
      <c r="B306" s="4"/>
      <c r="C306" s="3"/>
      <c r="D306" s="3"/>
      <c r="E306" s="115"/>
      <c r="F306" s="115"/>
      <c r="G306" s="115"/>
      <c r="H306" s="115"/>
      <c r="I306" s="115"/>
      <c r="J306" s="115"/>
      <c r="K306" s="138"/>
      <c r="L306" s="138"/>
      <c r="M306" s="115"/>
      <c r="N306" s="115"/>
      <c r="O306" s="115"/>
      <c r="P306" s="115"/>
      <c r="Q306" s="115"/>
      <c r="R306" s="115"/>
      <c r="S306" s="115"/>
    </row>
    <row r="307" spans="1:19" ht="12.75">
      <c r="A307" s="28"/>
      <c r="B307" s="4"/>
      <c r="C307" s="3"/>
      <c r="D307" s="3"/>
      <c r="E307" s="115"/>
      <c r="F307" s="115"/>
      <c r="G307" s="115"/>
      <c r="H307" s="115"/>
      <c r="I307" s="115"/>
      <c r="J307" s="115"/>
      <c r="K307" s="138"/>
      <c r="L307" s="138"/>
      <c r="M307" s="115"/>
      <c r="N307" s="115"/>
      <c r="O307" s="115"/>
      <c r="P307" s="115"/>
      <c r="Q307" s="115"/>
      <c r="R307" s="115"/>
      <c r="S307" s="115"/>
    </row>
    <row r="308" spans="1:19" ht="12.75">
      <c r="A308" s="28"/>
      <c r="B308" s="4"/>
      <c r="C308" s="3"/>
      <c r="D308" s="3"/>
      <c r="E308" s="115"/>
      <c r="F308" s="115"/>
      <c r="G308" s="115"/>
      <c r="H308" s="115"/>
      <c r="I308" s="115"/>
      <c r="J308" s="115"/>
      <c r="K308" s="138"/>
      <c r="L308" s="138"/>
      <c r="M308" s="115"/>
      <c r="N308" s="115"/>
      <c r="O308" s="115"/>
      <c r="P308" s="115"/>
      <c r="Q308" s="115"/>
      <c r="R308" s="115"/>
      <c r="S308" s="115"/>
    </row>
    <row r="309" spans="1:19" ht="12.75">
      <c r="A309" s="28"/>
      <c r="B309" s="4"/>
      <c r="C309" s="3"/>
      <c r="D309" s="3"/>
      <c r="E309" s="115"/>
      <c r="F309" s="115"/>
      <c r="G309" s="115"/>
      <c r="H309" s="115"/>
      <c r="I309" s="115"/>
      <c r="J309" s="115"/>
      <c r="K309" s="138"/>
      <c r="L309" s="138"/>
      <c r="M309" s="115"/>
      <c r="N309" s="115"/>
      <c r="O309" s="115"/>
      <c r="P309" s="115"/>
      <c r="Q309" s="115"/>
      <c r="R309" s="115"/>
      <c r="S309" s="115"/>
    </row>
    <row r="310" spans="1:19" ht="12.75">
      <c r="A310" s="28"/>
      <c r="B310" s="4"/>
      <c r="C310" s="3"/>
      <c r="D310" s="3"/>
      <c r="E310" s="115"/>
      <c r="F310" s="115"/>
      <c r="G310" s="115"/>
      <c r="H310" s="115"/>
      <c r="I310" s="115"/>
      <c r="J310" s="115"/>
      <c r="K310" s="138"/>
      <c r="L310" s="138"/>
      <c r="M310" s="115"/>
      <c r="N310" s="115"/>
      <c r="O310" s="115"/>
      <c r="P310" s="115"/>
      <c r="Q310" s="115"/>
      <c r="R310" s="115"/>
      <c r="S310" s="115"/>
    </row>
    <row r="311" spans="1:19" ht="12.75">
      <c r="A311" s="28"/>
      <c r="B311" s="4"/>
      <c r="C311" s="3"/>
      <c r="D311" s="3"/>
      <c r="E311" s="115"/>
      <c r="F311" s="115"/>
      <c r="G311" s="115"/>
      <c r="H311" s="115"/>
      <c r="I311" s="115"/>
      <c r="J311" s="115"/>
      <c r="K311" s="138"/>
      <c r="L311" s="138"/>
      <c r="M311" s="115"/>
      <c r="N311" s="115"/>
      <c r="O311" s="115"/>
      <c r="P311" s="115"/>
      <c r="Q311" s="115"/>
      <c r="R311" s="115"/>
      <c r="S311" s="115"/>
    </row>
    <row r="312" spans="1:19" ht="12.75">
      <c r="A312" s="28"/>
      <c r="B312" s="4"/>
      <c r="C312" s="3"/>
      <c r="D312" s="3"/>
      <c r="E312" s="115"/>
      <c r="F312" s="115"/>
      <c r="G312" s="115"/>
      <c r="H312" s="115"/>
      <c r="I312" s="115"/>
      <c r="J312" s="115"/>
      <c r="K312" s="138"/>
      <c r="L312" s="138"/>
      <c r="M312" s="115"/>
      <c r="N312" s="115"/>
      <c r="O312" s="115"/>
      <c r="P312" s="115"/>
      <c r="Q312" s="115"/>
      <c r="R312" s="115"/>
      <c r="S312" s="115"/>
    </row>
    <row r="313" spans="1:19" ht="12.75">
      <c r="A313" s="28"/>
      <c r="B313" s="4"/>
      <c r="C313" s="3"/>
      <c r="D313" s="3"/>
      <c r="E313" s="115"/>
      <c r="F313" s="115"/>
      <c r="G313" s="115"/>
      <c r="H313" s="115"/>
      <c r="I313" s="115"/>
      <c r="J313" s="115"/>
      <c r="K313" s="138"/>
      <c r="L313" s="138"/>
      <c r="M313" s="115"/>
      <c r="N313" s="115"/>
      <c r="O313" s="115"/>
      <c r="P313" s="115"/>
      <c r="Q313" s="115"/>
      <c r="R313" s="115"/>
      <c r="S313" s="115"/>
    </row>
    <row r="314" spans="1:19" ht="12.75">
      <c r="A314" s="28"/>
      <c r="B314" s="4"/>
      <c r="C314" s="3"/>
      <c r="D314" s="3"/>
      <c r="E314" s="115"/>
      <c r="F314" s="115"/>
      <c r="G314" s="115"/>
      <c r="H314" s="115"/>
      <c r="I314" s="115"/>
      <c r="J314" s="115"/>
      <c r="K314" s="138"/>
      <c r="L314" s="138"/>
      <c r="M314" s="115"/>
      <c r="N314" s="115"/>
      <c r="O314" s="115"/>
      <c r="P314" s="115"/>
      <c r="Q314" s="115"/>
      <c r="R314" s="115"/>
      <c r="S314" s="115"/>
    </row>
    <row r="315" spans="1:19" ht="12.75">
      <c r="A315" s="28"/>
      <c r="B315" s="4"/>
      <c r="C315" s="3"/>
      <c r="D315" s="3"/>
      <c r="E315" s="115"/>
      <c r="F315" s="115"/>
      <c r="G315" s="115"/>
      <c r="H315" s="115"/>
      <c r="I315" s="115"/>
      <c r="J315" s="115"/>
      <c r="K315" s="138"/>
      <c r="L315" s="138"/>
      <c r="M315" s="115"/>
      <c r="N315" s="115"/>
      <c r="O315" s="115"/>
      <c r="P315" s="115"/>
      <c r="Q315" s="115"/>
      <c r="R315" s="115"/>
      <c r="S315" s="115"/>
    </row>
    <row r="316" spans="1:19" ht="12.75">
      <c r="A316" s="28"/>
      <c r="B316" s="4"/>
      <c r="C316" s="3"/>
      <c r="D316" s="3"/>
      <c r="E316" s="115"/>
      <c r="F316" s="115"/>
      <c r="G316" s="115"/>
      <c r="H316" s="115"/>
      <c r="I316" s="115"/>
      <c r="J316" s="115"/>
      <c r="K316" s="138"/>
      <c r="L316" s="138"/>
      <c r="M316" s="115"/>
      <c r="N316" s="115"/>
      <c r="O316" s="115"/>
      <c r="P316" s="115"/>
      <c r="Q316" s="115"/>
      <c r="R316" s="115"/>
      <c r="S316" s="115"/>
    </row>
    <row r="317" spans="1:19" ht="12.75">
      <c r="A317" s="28"/>
      <c r="B317" s="4"/>
      <c r="C317" s="3"/>
      <c r="D317" s="3"/>
      <c r="E317" s="115"/>
      <c r="F317" s="115"/>
      <c r="G317" s="115"/>
      <c r="H317" s="115"/>
      <c r="I317" s="115"/>
      <c r="J317" s="115"/>
      <c r="K317" s="138"/>
      <c r="L317" s="138"/>
      <c r="M317" s="115"/>
      <c r="N317" s="115"/>
      <c r="O317" s="115"/>
      <c r="P317" s="115"/>
      <c r="Q317" s="115"/>
      <c r="R317" s="115"/>
      <c r="S317" s="115"/>
    </row>
    <row r="318" spans="1:19" ht="12.75">
      <c r="A318" s="28"/>
      <c r="B318" s="4"/>
      <c r="C318" s="3"/>
      <c r="D318" s="3"/>
      <c r="E318" s="115"/>
      <c r="F318" s="115"/>
      <c r="G318" s="115"/>
      <c r="H318" s="115"/>
      <c r="I318" s="115"/>
      <c r="J318" s="115"/>
      <c r="K318" s="138"/>
      <c r="L318" s="138"/>
      <c r="M318" s="115"/>
      <c r="N318" s="115"/>
      <c r="O318" s="115"/>
      <c r="P318" s="115"/>
      <c r="Q318" s="115"/>
      <c r="R318" s="115"/>
      <c r="S318" s="115"/>
    </row>
    <row r="319" spans="1:19" ht="12.75">
      <c r="A319" s="28"/>
      <c r="B319" s="4"/>
      <c r="C319" s="3"/>
      <c r="D319" s="3"/>
      <c r="E319" s="115"/>
      <c r="F319" s="115"/>
      <c r="G319" s="115"/>
      <c r="H319" s="115"/>
      <c r="I319" s="115"/>
      <c r="J319" s="115"/>
      <c r="K319" s="138"/>
      <c r="L319" s="138"/>
      <c r="M319" s="115"/>
      <c r="N319" s="115"/>
      <c r="O319" s="115"/>
      <c r="P319" s="115"/>
      <c r="Q319" s="115"/>
      <c r="R319" s="115"/>
      <c r="S319" s="115"/>
    </row>
    <row r="320" spans="1:19" ht="12.75">
      <c r="A320" s="28"/>
      <c r="B320" s="4"/>
      <c r="C320" s="3"/>
      <c r="D320" s="3"/>
      <c r="E320" s="115"/>
      <c r="F320" s="115"/>
      <c r="G320" s="115"/>
      <c r="H320" s="115"/>
      <c r="I320" s="115"/>
      <c r="J320" s="115"/>
      <c r="K320" s="138"/>
      <c r="L320" s="138"/>
      <c r="M320" s="115"/>
      <c r="N320" s="115"/>
      <c r="O320" s="115"/>
      <c r="P320" s="115"/>
      <c r="Q320" s="115"/>
      <c r="R320" s="115"/>
      <c r="S320" s="115"/>
    </row>
    <row r="321" spans="1:19" ht="12.75">
      <c r="A321" s="28"/>
      <c r="B321" s="4"/>
      <c r="C321" s="3"/>
      <c r="D321" s="3"/>
      <c r="E321" s="115"/>
      <c r="F321" s="115"/>
      <c r="G321" s="115"/>
      <c r="H321" s="115"/>
      <c r="I321" s="115"/>
      <c r="J321" s="115"/>
      <c r="K321" s="138"/>
      <c r="L321" s="138"/>
      <c r="M321" s="115"/>
      <c r="N321" s="115"/>
      <c r="O321" s="115"/>
      <c r="P321" s="115"/>
      <c r="Q321" s="115"/>
      <c r="R321" s="115"/>
      <c r="S321" s="115"/>
    </row>
    <row r="322" spans="1:19" ht="12.75">
      <c r="A322" s="28"/>
      <c r="B322" s="4"/>
      <c r="C322" s="3"/>
      <c r="D322" s="3"/>
      <c r="E322" s="115"/>
      <c r="F322" s="115"/>
      <c r="G322" s="115"/>
      <c r="H322" s="115"/>
      <c r="I322" s="115"/>
      <c r="J322" s="115"/>
      <c r="K322" s="138"/>
      <c r="L322" s="138"/>
      <c r="M322" s="115"/>
      <c r="N322" s="115"/>
      <c r="O322" s="115"/>
      <c r="P322" s="115"/>
      <c r="Q322" s="115"/>
      <c r="R322" s="115"/>
      <c r="S322" s="115"/>
    </row>
    <row r="323" spans="1:19" ht="12.75">
      <c r="A323" s="28"/>
      <c r="B323" s="4"/>
      <c r="C323" s="3"/>
      <c r="D323" s="3"/>
      <c r="E323" s="115"/>
      <c r="F323" s="115"/>
      <c r="G323" s="115"/>
      <c r="H323" s="115"/>
      <c r="I323" s="115"/>
      <c r="J323" s="115"/>
      <c r="K323" s="138"/>
      <c r="L323" s="138"/>
      <c r="M323" s="115"/>
      <c r="N323" s="115"/>
      <c r="O323" s="115"/>
      <c r="P323" s="115"/>
      <c r="Q323" s="115"/>
      <c r="R323" s="115"/>
      <c r="S323" s="115"/>
    </row>
    <row r="324" spans="1:19" ht="12.75">
      <c r="A324" s="28"/>
      <c r="B324" s="4"/>
      <c r="C324" s="3"/>
      <c r="D324" s="3"/>
      <c r="E324" s="115"/>
      <c r="F324" s="115"/>
      <c r="G324" s="115"/>
      <c r="H324" s="115"/>
      <c r="I324" s="115"/>
      <c r="J324" s="115"/>
      <c r="K324" s="138"/>
      <c r="L324" s="138"/>
      <c r="M324" s="115"/>
      <c r="N324" s="115"/>
      <c r="O324" s="115"/>
      <c r="P324" s="115"/>
      <c r="Q324" s="115"/>
      <c r="R324" s="115"/>
      <c r="S324" s="115"/>
    </row>
    <row r="325" spans="1:19" ht="12.75">
      <c r="A325" s="28"/>
      <c r="B325" s="4"/>
      <c r="C325" s="3"/>
      <c r="D325" s="3"/>
      <c r="E325" s="115"/>
      <c r="F325" s="115"/>
      <c r="G325" s="115"/>
      <c r="H325" s="115"/>
      <c r="I325" s="115"/>
      <c r="J325" s="115"/>
      <c r="K325" s="138"/>
      <c r="L325" s="138"/>
      <c r="M325" s="115"/>
      <c r="N325" s="115"/>
      <c r="O325" s="115"/>
      <c r="P325" s="115"/>
      <c r="Q325" s="115"/>
      <c r="R325" s="115"/>
      <c r="S325" s="115"/>
    </row>
    <row r="326" spans="1:19" ht="12.75">
      <c r="A326" s="28"/>
      <c r="B326" s="4"/>
      <c r="C326" s="3"/>
      <c r="D326" s="3"/>
      <c r="E326" s="115"/>
      <c r="F326" s="115"/>
      <c r="G326" s="115"/>
      <c r="H326" s="115"/>
      <c r="I326" s="115"/>
      <c r="J326" s="115"/>
      <c r="K326" s="138"/>
      <c r="L326" s="138"/>
      <c r="M326" s="115"/>
      <c r="N326" s="115"/>
      <c r="O326" s="115"/>
      <c r="P326" s="115"/>
      <c r="Q326" s="115"/>
      <c r="R326" s="115"/>
      <c r="S326" s="115"/>
    </row>
    <row r="327" spans="1:19" ht="12.75">
      <c r="A327" s="28"/>
      <c r="B327" s="4"/>
      <c r="C327" s="3"/>
      <c r="D327" s="3"/>
      <c r="E327" s="115"/>
      <c r="F327" s="115"/>
      <c r="G327" s="115"/>
      <c r="H327" s="115"/>
      <c r="I327" s="115"/>
      <c r="J327" s="115"/>
      <c r="K327" s="138"/>
      <c r="L327" s="138"/>
      <c r="M327" s="115"/>
      <c r="N327" s="115"/>
      <c r="O327" s="115"/>
      <c r="P327" s="115"/>
      <c r="Q327" s="115"/>
      <c r="R327" s="115"/>
      <c r="S327" s="115"/>
    </row>
    <row r="328" spans="1:19" ht="12.75">
      <c r="A328" s="28"/>
      <c r="B328" s="4"/>
      <c r="C328" s="3"/>
      <c r="D328" s="3"/>
      <c r="E328" s="115"/>
      <c r="F328" s="115"/>
      <c r="G328" s="115"/>
      <c r="H328" s="115"/>
      <c r="I328" s="115"/>
      <c r="J328" s="115"/>
      <c r="K328" s="138"/>
      <c r="L328" s="138"/>
      <c r="M328" s="115"/>
      <c r="N328" s="115"/>
      <c r="O328" s="115"/>
      <c r="P328" s="115"/>
      <c r="Q328" s="115"/>
      <c r="R328" s="115"/>
      <c r="S328" s="115"/>
    </row>
    <row r="329" spans="1:19" ht="12.75">
      <c r="A329" s="28"/>
      <c r="B329" s="4"/>
      <c r="C329" s="3"/>
      <c r="D329" s="3"/>
      <c r="E329" s="115"/>
      <c r="F329" s="115"/>
      <c r="G329" s="115"/>
      <c r="H329" s="115"/>
      <c r="I329" s="115"/>
      <c r="J329" s="115"/>
      <c r="K329" s="138"/>
      <c r="L329" s="138"/>
      <c r="M329" s="115"/>
      <c r="N329" s="115"/>
      <c r="O329" s="115"/>
      <c r="P329" s="115"/>
      <c r="Q329" s="115"/>
      <c r="R329" s="115"/>
      <c r="S329" s="115"/>
    </row>
    <row r="330" spans="1:19" ht="12.75">
      <c r="A330" s="28"/>
      <c r="B330" s="4"/>
      <c r="C330" s="3"/>
      <c r="D330" s="3"/>
      <c r="E330" s="115"/>
      <c r="F330" s="115"/>
      <c r="G330" s="115"/>
      <c r="H330" s="115"/>
      <c r="I330" s="115"/>
      <c r="J330" s="115"/>
      <c r="K330" s="138"/>
      <c r="L330" s="138"/>
      <c r="M330" s="115"/>
      <c r="N330" s="115"/>
      <c r="O330" s="115"/>
      <c r="P330" s="115"/>
      <c r="Q330" s="115"/>
      <c r="R330" s="115"/>
      <c r="S330" s="115"/>
    </row>
    <row r="331" spans="1:19" ht="12.75">
      <c r="A331" s="28"/>
      <c r="B331" s="4"/>
      <c r="C331" s="3"/>
      <c r="D331" s="3"/>
      <c r="E331" s="115"/>
      <c r="F331" s="115"/>
      <c r="G331" s="115"/>
      <c r="H331" s="115"/>
      <c r="I331" s="115"/>
      <c r="J331" s="115"/>
      <c r="K331" s="138"/>
      <c r="L331" s="138"/>
      <c r="M331" s="115"/>
      <c r="N331" s="115"/>
      <c r="O331" s="115"/>
      <c r="P331" s="115"/>
      <c r="Q331" s="115"/>
      <c r="R331" s="115"/>
      <c r="S331" s="115"/>
    </row>
    <row r="332" spans="1:19" ht="12.75">
      <c r="A332" s="28"/>
      <c r="B332" s="4"/>
      <c r="C332" s="3"/>
      <c r="D332" s="3"/>
      <c r="E332" s="115"/>
      <c r="F332" s="115"/>
      <c r="G332" s="115"/>
      <c r="H332" s="115"/>
      <c r="I332" s="115"/>
      <c r="J332" s="115"/>
      <c r="K332" s="138"/>
      <c r="L332" s="138"/>
      <c r="M332" s="115"/>
      <c r="N332" s="115"/>
      <c r="O332" s="115"/>
      <c r="P332" s="115"/>
      <c r="Q332" s="115"/>
      <c r="R332" s="115"/>
      <c r="S332" s="115"/>
    </row>
    <row r="333" spans="1:19" ht="12.75">
      <c r="A333" s="28"/>
      <c r="B333" s="4"/>
      <c r="C333" s="3"/>
      <c r="D333" s="3"/>
      <c r="E333" s="115"/>
      <c r="F333" s="115"/>
      <c r="G333" s="115"/>
      <c r="H333" s="115"/>
      <c r="I333" s="115"/>
      <c r="J333" s="115"/>
      <c r="K333" s="138"/>
      <c r="L333" s="138"/>
      <c r="M333" s="115"/>
      <c r="N333" s="115"/>
      <c r="O333" s="115"/>
      <c r="P333" s="115"/>
      <c r="Q333" s="115"/>
      <c r="R333" s="115"/>
      <c r="S333" s="115"/>
    </row>
    <row r="334" spans="1:19" ht="12.75">
      <c r="A334" s="28"/>
      <c r="B334" s="4"/>
      <c r="C334" s="3"/>
      <c r="D334" s="3"/>
      <c r="E334" s="115"/>
      <c r="F334" s="115"/>
      <c r="G334" s="115"/>
      <c r="H334" s="115"/>
      <c r="I334" s="115"/>
      <c r="J334" s="115"/>
      <c r="K334" s="138"/>
      <c r="L334" s="138"/>
      <c r="M334" s="115"/>
      <c r="N334" s="115"/>
      <c r="O334" s="115"/>
      <c r="P334" s="115"/>
      <c r="Q334" s="115"/>
      <c r="R334" s="115"/>
      <c r="S334" s="115"/>
    </row>
    <row r="335" spans="1:19" ht="12.75">
      <c r="A335" s="28"/>
      <c r="B335" s="4"/>
      <c r="C335" s="3"/>
      <c r="D335" s="3"/>
      <c r="E335" s="115"/>
      <c r="F335" s="115"/>
      <c r="G335" s="115"/>
      <c r="H335" s="115"/>
      <c r="I335" s="115"/>
      <c r="J335" s="115"/>
      <c r="K335" s="138"/>
      <c r="L335" s="138"/>
      <c r="M335" s="115"/>
      <c r="N335" s="115"/>
      <c r="O335" s="115"/>
      <c r="P335" s="115"/>
      <c r="Q335" s="115"/>
      <c r="R335" s="115"/>
      <c r="S335" s="115"/>
    </row>
    <row r="336" spans="1:19" ht="12.75">
      <c r="A336" s="28"/>
      <c r="B336" s="4"/>
      <c r="C336" s="3"/>
      <c r="D336" s="3"/>
      <c r="E336" s="115"/>
      <c r="F336" s="115"/>
      <c r="G336" s="115"/>
      <c r="H336" s="115"/>
      <c r="I336" s="115"/>
      <c r="J336" s="115"/>
      <c r="K336" s="138"/>
      <c r="L336" s="138"/>
      <c r="M336" s="115"/>
      <c r="N336" s="115"/>
      <c r="O336" s="115"/>
      <c r="P336" s="115"/>
      <c r="Q336" s="115"/>
      <c r="R336" s="115"/>
      <c r="S336" s="115"/>
    </row>
    <row r="337" spans="1:19" ht="12.75">
      <c r="A337" s="28"/>
      <c r="B337" s="4"/>
      <c r="C337" s="3"/>
      <c r="D337" s="3"/>
      <c r="E337" s="115"/>
      <c r="F337" s="115"/>
      <c r="G337" s="115"/>
      <c r="H337" s="115"/>
      <c r="I337" s="115"/>
      <c r="J337" s="115"/>
      <c r="K337" s="138"/>
      <c r="L337" s="138"/>
      <c r="M337" s="115"/>
      <c r="N337" s="115"/>
      <c r="O337" s="115"/>
      <c r="P337" s="115"/>
      <c r="Q337" s="115"/>
      <c r="R337" s="115"/>
      <c r="S337" s="115"/>
    </row>
    <row r="338" spans="1:19" ht="12.75">
      <c r="A338" s="28"/>
      <c r="B338" s="4"/>
      <c r="C338" s="3"/>
      <c r="D338" s="3"/>
      <c r="E338" s="115"/>
      <c r="F338" s="115"/>
      <c r="G338" s="115"/>
      <c r="H338" s="115"/>
      <c r="I338" s="115"/>
      <c r="J338" s="115"/>
      <c r="K338" s="138"/>
      <c r="L338" s="138"/>
      <c r="M338" s="115"/>
      <c r="N338" s="115"/>
      <c r="O338" s="115"/>
      <c r="P338" s="115"/>
      <c r="Q338" s="115"/>
      <c r="R338" s="115"/>
      <c r="S338" s="115"/>
    </row>
    <row r="339" spans="1:19" ht="12.75">
      <c r="A339" s="28"/>
      <c r="B339" s="4"/>
      <c r="C339" s="3"/>
      <c r="D339" s="3"/>
      <c r="E339" s="115"/>
      <c r="F339" s="115"/>
      <c r="G339" s="115"/>
      <c r="H339" s="115"/>
      <c r="I339" s="115"/>
      <c r="J339" s="115"/>
      <c r="K339" s="138"/>
      <c r="L339" s="138"/>
      <c r="M339" s="115"/>
      <c r="N339" s="115"/>
      <c r="O339" s="115"/>
      <c r="P339" s="115"/>
      <c r="Q339" s="115"/>
      <c r="R339" s="115"/>
      <c r="S339" s="115"/>
    </row>
    <row r="340" spans="1:19" ht="12.75">
      <c r="A340" s="28"/>
      <c r="B340" s="4"/>
      <c r="C340" s="3"/>
      <c r="D340" s="3"/>
      <c r="E340" s="115"/>
      <c r="F340" s="115"/>
      <c r="G340" s="115"/>
      <c r="H340" s="115"/>
      <c r="I340" s="115"/>
      <c r="J340" s="115"/>
      <c r="K340" s="138"/>
      <c r="L340" s="138"/>
      <c r="M340" s="115"/>
      <c r="N340" s="115"/>
      <c r="O340" s="115"/>
      <c r="P340" s="115"/>
      <c r="Q340" s="115"/>
      <c r="R340" s="115"/>
      <c r="S340" s="115"/>
    </row>
    <row r="341" spans="1:19" ht="12.75">
      <c r="A341" s="28"/>
      <c r="B341" s="4"/>
      <c r="C341" s="3"/>
      <c r="D341" s="3"/>
      <c r="E341" s="115"/>
      <c r="F341" s="115"/>
      <c r="G341" s="115"/>
      <c r="H341" s="115"/>
      <c r="I341" s="115"/>
      <c r="J341" s="115"/>
      <c r="K341" s="138"/>
      <c r="L341" s="138"/>
      <c r="M341" s="115"/>
      <c r="N341" s="115"/>
      <c r="O341" s="115"/>
      <c r="P341" s="115"/>
      <c r="Q341" s="115"/>
      <c r="R341" s="115"/>
      <c r="S341" s="115"/>
    </row>
    <row r="342" spans="1:19" ht="12.75">
      <c r="A342" s="28"/>
      <c r="B342" s="4"/>
      <c r="C342" s="3"/>
      <c r="D342" s="3"/>
      <c r="E342" s="115"/>
      <c r="F342" s="115"/>
      <c r="G342" s="115"/>
      <c r="H342" s="115"/>
      <c r="I342" s="115"/>
      <c r="J342" s="115"/>
      <c r="K342" s="138"/>
      <c r="L342" s="138"/>
      <c r="M342" s="115"/>
      <c r="N342" s="115"/>
      <c r="O342" s="115"/>
      <c r="P342" s="115"/>
      <c r="Q342" s="115"/>
      <c r="R342" s="115"/>
      <c r="S342" s="115"/>
    </row>
    <row r="343" spans="1:19" ht="12.75">
      <c r="A343" s="28"/>
      <c r="B343" s="4"/>
      <c r="C343" s="3"/>
      <c r="D343" s="3"/>
      <c r="E343" s="115"/>
      <c r="F343" s="115"/>
      <c r="G343" s="115"/>
      <c r="H343" s="115"/>
      <c r="I343" s="115"/>
      <c r="J343" s="115"/>
      <c r="K343" s="138"/>
      <c r="L343" s="138"/>
      <c r="M343" s="115"/>
      <c r="N343" s="115"/>
      <c r="O343" s="115"/>
      <c r="P343" s="115"/>
      <c r="Q343" s="115"/>
      <c r="R343" s="115"/>
      <c r="S343" s="115"/>
    </row>
    <row r="344" spans="1:19" ht="12.75">
      <c r="A344" s="28"/>
      <c r="B344" s="4"/>
      <c r="C344" s="3"/>
      <c r="D344" s="3"/>
      <c r="E344" s="115"/>
      <c r="F344" s="115"/>
      <c r="G344" s="115"/>
      <c r="H344" s="115"/>
      <c r="I344" s="115"/>
      <c r="J344" s="115"/>
      <c r="K344" s="138"/>
      <c r="L344" s="138"/>
      <c r="M344" s="115"/>
      <c r="N344" s="115"/>
      <c r="O344" s="115"/>
      <c r="P344" s="115"/>
      <c r="Q344" s="115"/>
      <c r="R344" s="115"/>
      <c r="S344" s="115"/>
    </row>
    <row r="345" spans="1:19" ht="12.75">
      <c r="A345" s="28"/>
      <c r="B345" s="4"/>
      <c r="C345" s="3"/>
      <c r="D345" s="3"/>
      <c r="E345" s="115"/>
      <c r="F345" s="115"/>
      <c r="G345" s="115"/>
      <c r="H345" s="115"/>
      <c r="I345" s="115"/>
      <c r="J345" s="115"/>
      <c r="K345" s="138"/>
      <c r="L345" s="138"/>
      <c r="M345" s="115"/>
      <c r="N345" s="115"/>
      <c r="O345" s="115"/>
      <c r="P345" s="115"/>
      <c r="Q345" s="115"/>
      <c r="R345" s="115"/>
      <c r="S345" s="115"/>
    </row>
    <row r="346" spans="1:19" ht="12.75">
      <c r="A346" s="28"/>
      <c r="B346" s="4"/>
      <c r="C346" s="3"/>
      <c r="D346" s="3"/>
      <c r="E346" s="115"/>
      <c r="F346" s="115"/>
      <c r="G346" s="115"/>
      <c r="H346" s="115"/>
      <c r="I346" s="115"/>
      <c r="J346" s="115"/>
      <c r="K346" s="138"/>
      <c r="L346" s="138"/>
      <c r="M346" s="115"/>
      <c r="N346" s="115"/>
      <c r="O346" s="115"/>
      <c r="P346" s="115"/>
      <c r="Q346" s="115"/>
      <c r="R346" s="115"/>
      <c r="S346" s="115"/>
    </row>
    <row r="347" spans="1:19" ht="12.75">
      <c r="A347" s="28"/>
      <c r="B347" s="4"/>
      <c r="C347" s="3"/>
      <c r="D347" s="3"/>
      <c r="E347" s="115"/>
      <c r="F347" s="115"/>
      <c r="G347" s="115"/>
      <c r="H347" s="115"/>
      <c r="I347" s="115"/>
      <c r="J347" s="115"/>
      <c r="K347" s="138"/>
      <c r="L347" s="138"/>
      <c r="M347" s="115"/>
      <c r="N347" s="115"/>
      <c r="O347" s="115"/>
      <c r="P347" s="115"/>
      <c r="Q347" s="115"/>
      <c r="R347" s="115"/>
      <c r="S347" s="115"/>
    </row>
    <row r="348" spans="1:19" ht="12.75">
      <c r="A348" s="28"/>
      <c r="B348" s="4"/>
      <c r="C348" s="3"/>
      <c r="D348" s="3"/>
      <c r="E348" s="115"/>
      <c r="F348" s="115"/>
      <c r="G348" s="115"/>
      <c r="H348" s="115"/>
      <c r="I348" s="115"/>
      <c r="J348" s="115"/>
      <c r="K348" s="138"/>
      <c r="L348" s="138"/>
      <c r="M348" s="115"/>
      <c r="N348" s="115"/>
      <c r="O348" s="115"/>
      <c r="P348" s="115"/>
      <c r="Q348" s="115"/>
      <c r="R348" s="115"/>
      <c r="S348" s="115"/>
    </row>
    <row r="349" spans="1:19" ht="12.75">
      <c r="A349" s="28"/>
      <c r="B349" s="4"/>
      <c r="C349" s="3"/>
      <c r="D349" s="3"/>
      <c r="E349" s="115"/>
      <c r="F349" s="115"/>
      <c r="G349" s="115"/>
      <c r="H349" s="115"/>
      <c r="I349" s="115"/>
      <c r="J349" s="115"/>
      <c r="K349" s="138"/>
      <c r="L349" s="138"/>
      <c r="M349" s="115"/>
      <c r="N349" s="115"/>
      <c r="O349" s="115"/>
      <c r="P349" s="115"/>
      <c r="Q349" s="115"/>
      <c r="R349" s="115"/>
      <c r="S349" s="115"/>
    </row>
    <row r="350" spans="1:19" ht="12.75">
      <c r="A350" s="28"/>
      <c r="B350" s="4"/>
      <c r="C350" s="3"/>
      <c r="D350" s="3"/>
      <c r="E350" s="115"/>
      <c r="F350" s="115"/>
      <c r="G350" s="115"/>
      <c r="H350" s="115"/>
      <c r="I350" s="115"/>
      <c r="J350" s="115"/>
      <c r="K350" s="138"/>
      <c r="L350" s="138"/>
      <c r="M350" s="115"/>
      <c r="N350" s="115"/>
      <c r="O350" s="115"/>
      <c r="P350" s="115"/>
      <c r="Q350" s="115"/>
      <c r="R350" s="115"/>
      <c r="S350" s="115"/>
    </row>
    <row r="351" spans="1:19" ht="12.75">
      <c r="A351" s="28"/>
      <c r="B351" s="4"/>
      <c r="C351" s="3"/>
      <c r="D351" s="3"/>
      <c r="E351" s="115"/>
      <c r="F351" s="115"/>
      <c r="G351" s="115"/>
      <c r="H351" s="115"/>
      <c r="I351" s="115"/>
      <c r="J351" s="115"/>
      <c r="K351" s="138"/>
      <c r="L351" s="138"/>
      <c r="M351" s="115"/>
      <c r="N351" s="115"/>
      <c r="O351" s="115"/>
      <c r="P351" s="115"/>
      <c r="Q351" s="115"/>
      <c r="R351" s="115"/>
      <c r="S351" s="115"/>
    </row>
    <row r="352" spans="1:19" ht="12.75">
      <c r="A352" s="28"/>
      <c r="B352" s="4"/>
      <c r="C352" s="3"/>
      <c r="D352" s="3"/>
      <c r="E352" s="115"/>
      <c r="F352" s="115"/>
      <c r="G352" s="115"/>
      <c r="H352" s="115"/>
      <c r="I352" s="115"/>
      <c r="J352" s="115"/>
      <c r="K352" s="138"/>
      <c r="L352" s="138"/>
      <c r="M352" s="115"/>
      <c r="N352" s="115"/>
      <c r="O352" s="115"/>
      <c r="P352" s="115"/>
      <c r="Q352" s="115"/>
      <c r="R352" s="115"/>
      <c r="S352" s="115"/>
    </row>
    <row r="353" spans="1:19" ht="12.75">
      <c r="A353" s="28"/>
      <c r="B353" s="4"/>
      <c r="C353" s="3"/>
      <c r="D353" s="3"/>
      <c r="E353" s="115"/>
      <c r="F353" s="115"/>
      <c r="G353" s="115"/>
      <c r="H353" s="115"/>
      <c r="I353" s="115"/>
      <c r="J353" s="115"/>
      <c r="K353" s="138"/>
      <c r="L353" s="138"/>
      <c r="M353" s="115"/>
      <c r="N353" s="115"/>
      <c r="O353" s="115"/>
      <c r="P353" s="115"/>
      <c r="Q353" s="115"/>
      <c r="R353" s="115"/>
      <c r="S353" s="115"/>
    </row>
    <row r="354" spans="1:19" ht="12.75">
      <c r="A354" s="28"/>
      <c r="B354" s="4"/>
      <c r="C354" s="3"/>
      <c r="D354" s="3"/>
      <c r="E354" s="115"/>
      <c r="F354" s="115"/>
      <c r="G354" s="115"/>
      <c r="H354" s="115"/>
      <c r="I354" s="115"/>
      <c r="J354" s="115"/>
      <c r="K354" s="138"/>
      <c r="L354" s="138"/>
      <c r="M354" s="115"/>
      <c r="N354" s="115"/>
      <c r="O354" s="115"/>
      <c r="P354" s="115"/>
      <c r="Q354" s="115"/>
      <c r="R354" s="115"/>
      <c r="S354" s="115"/>
    </row>
    <row r="355" spans="1:19" ht="12.75">
      <c r="A355" s="28"/>
      <c r="B355" s="4"/>
      <c r="C355" s="3"/>
      <c r="D355" s="3"/>
      <c r="E355" s="115"/>
      <c r="F355" s="115"/>
      <c r="G355" s="115"/>
      <c r="H355" s="115"/>
      <c r="I355" s="115"/>
      <c r="J355" s="115"/>
      <c r="K355" s="138"/>
      <c r="L355" s="138"/>
      <c r="M355" s="115"/>
      <c r="N355" s="115"/>
      <c r="O355" s="115"/>
      <c r="P355" s="115"/>
      <c r="Q355" s="115"/>
      <c r="R355" s="115"/>
      <c r="S355" s="115"/>
    </row>
    <row r="356" spans="1:19" ht="12.75">
      <c r="A356" s="28"/>
      <c r="B356" s="4"/>
      <c r="C356" s="3"/>
      <c r="D356" s="3"/>
      <c r="E356" s="115"/>
      <c r="F356" s="115"/>
      <c r="G356" s="115"/>
      <c r="H356" s="115"/>
      <c r="I356" s="115"/>
      <c r="J356" s="115"/>
      <c r="K356" s="138"/>
      <c r="L356" s="138"/>
      <c r="M356" s="115"/>
      <c r="N356" s="115"/>
      <c r="O356" s="115"/>
      <c r="P356" s="115"/>
      <c r="Q356" s="115"/>
      <c r="R356" s="115"/>
      <c r="S356" s="115"/>
    </row>
    <row r="357" spans="1:19" ht="12.75">
      <c r="A357" s="28"/>
      <c r="B357" s="4"/>
      <c r="C357" s="3"/>
      <c r="D357" s="3"/>
      <c r="E357" s="115"/>
      <c r="F357" s="115"/>
      <c r="G357" s="115"/>
      <c r="H357" s="115"/>
      <c r="I357" s="115"/>
      <c r="J357" s="115"/>
      <c r="K357" s="138"/>
      <c r="L357" s="138"/>
      <c r="M357" s="115"/>
      <c r="N357" s="115"/>
      <c r="O357" s="115"/>
      <c r="P357" s="115"/>
      <c r="Q357" s="115"/>
      <c r="R357" s="115"/>
      <c r="S357" s="115"/>
    </row>
    <row r="358" spans="1:19" ht="12.75">
      <c r="A358" s="28"/>
      <c r="B358" s="4"/>
      <c r="C358" s="3"/>
      <c r="D358" s="3"/>
      <c r="E358" s="115"/>
      <c r="F358" s="115"/>
      <c r="G358" s="115"/>
      <c r="H358" s="115"/>
      <c r="I358" s="115"/>
      <c r="J358" s="115"/>
      <c r="K358" s="138"/>
      <c r="L358" s="138"/>
      <c r="M358" s="115"/>
      <c r="N358" s="115"/>
      <c r="O358" s="115"/>
      <c r="P358" s="115"/>
      <c r="Q358" s="115"/>
      <c r="R358" s="115"/>
      <c r="S358" s="115"/>
    </row>
    <row r="359" spans="1:19" ht="12.75">
      <c r="A359" s="28"/>
      <c r="B359" s="4"/>
      <c r="C359" s="3"/>
      <c r="D359" s="3"/>
      <c r="E359" s="115"/>
      <c r="F359" s="115"/>
      <c r="G359" s="115"/>
      <c r="H359" s="115"/>
      <c r="I359" s="115"/>
      <c r="J359" s="115"/>
      <c r="K359" s="138"/>
      <c r="L359" s="138"/>
      <c r="M359" s="115"/>
      <c r="N359" s="115"/>
      <c r="O359" s="115"/>
      <c r="P359" s="115"/>
      <c r="Q359" s="115"/>
      <c r="R359" s="115"/>
      <c r="S359" s="115"/>
    </row>
    <row r="360" spans="1:19" ht="12.75">
      <c r="A360" s="28"/>
      <c r="B360" s="4"/>
      <c r="C360" s="3"/>
      <c r="D360" s="3"/>
      <c r="E360" s="115"/>
      <c r="F360" s="115"/>
      <c r="G360" s="115"/>
      <c r="H360" s="115"/>
      <c r="I360" s="115"/>
      <c r="J360" s="115"/>
      <c r="K360" s="138"/>
      <c r="L360" s="138"/>
      <c r="M360" s="115"/>
      <c r="N360" s="115"/>
      <c r="O360" s="115"/>
      <c r="P360" s="115"/>
      <c r="Q360" s="115"/>
      <c r="R360" s="115"/>
      <c r="S360" s="115"/>
    </row>
    <row r="361" spans="1:19" ht="12.75">
      <c r="A361" s="28"/>
      <c r="B361" s="4"/>
      <c r="C361" s="3"/>
      <c r="D361" s="3"/>
      <c r="E361" s="115"/>
      <c r="F361" s="115"/>
      <c r="G361" s="115"/>
      <c r="H361" s="115"/>
      <c r="I361" s="115"/>
      <c r="J361" s="115"/>
      <c r="K361" s="138"/>
      <c r="L361" s="138"/>
      <c r="M361" s="115"/>
      <c r="N361" s="115"/>
      <c r="O361" s="115"/>
      <c r="P361" s="115"/>
      <c r="Q361" s="115"/>
      <c r="R361" s="115"/>
      <c r="S361" s="115"/>
    </row>
    <row r="362" spans="1:19" ht="12.75">
      <c r="A362" s="28"/>
      <c r="B362" s="4"/>
      <c r="C362" s="3"/>
      <c r="D362" s="3"/>
      <c r="E362" s="115"/>
      <c r="F362" s="115"/>
      <c r="G362" s="115"/>
      <c r="H362" s="115"/>
      <c r="I362" s="115"/>
      <c r="J362" s="115"/>
      <c r="K362" s="138"/>
      <c r="L362" s="138"/>
      <c r="M362" s="115"/>
      <c r="N362" s="115"/>
      <c r="O362" s="115"/>
      <c r="P362" s="115"/>
      <c r="Q362" s="115"/>
      <c r="R362" s="115"/>
      <c r="S362" s="115"/>
    </row>
    <row r="363" spans="1:19" ht="12.75">
      <c r="A363" s="28"/>
      <c r="B363" s="4"/>
      <c r="C363" s="3"/>
      <c r="D363" s="3"/>
      <c r="E363" s="115"/>
      <c r="F363" s="115"/>
      <c r="G363" s="115"/>
      <c r="H363" s="115"/>
      <c r="I363" s="115"/>
      <c r="J363" s="115"/>
      <c r="K363" s="138"/>
      <c r="L363" s="138"/>
      <c r="M363" s="115"/>
      <c r="N363" s="115"/>
      <c r="O363" s="115"/>
      <c r="P363" s="115"/>
      <c r="Q363" s="115"/>
      <c r="R363" s="115"/>
      <c r="S363" s="115"/>
    </row>
    <row r="364" spans="1:19" ht="12.75">
      <c r="A364" s="28"/>
      <c r="B364" s="4"/>
      <c r="C364" s="3"/>
      <c r="D364" s="3"/>
      <c r="E364" s="115"/>
      <c r="F364" s="115"/>
      <c r="G364" s="115"/>
      <c r="H364" s="115"/>
      <c r="I364" s="115"/>
      <c r="J364" s="115"/>
      <c r="K364" s="138"/>
      <c r="L364" s="138"/>
      <c r="M364" s="115"/>
      <c r="N364" s="115"/>
      <c r="O364" s="115"/>
      <c r="P364" s="115"/>
      <c r="Q364" s="115"/>
      <c r="R364" s="115"/>
      <c r="S364" s="115"/>
    </row>
    <row r="365" spans="1:19" ht="12.75">
      <c r="A365" s="28"/>
      <c r="B365" s="4"/>
      <c r="C365" s="3"/>
      <c r="D365" s="3"/>
      <c r="E365" s="115"/>
      <c r="F365" s="115"/>
      <c r="G365" s="115"/>
      <c r="H365" s="115"/>
      <c r="I365" s="115"/>
      <c r="J365" s="115"/>
      <c r="K365" s="138"/>
      <c r="L365" s="138"/>
      <c r="M365" s="115"/>
      <c r="N365" s="115"/>
      <c r="O365" s="115"/>
      <c r="P365" s="115"/>
      <c r="Q365" s="115"/>
      <c r="R365" s="115"/>
      <c r="S365" s="115"/>
    </row>
    <row r="366" spans="1:19" ht="12.75">
      <c r="A366" s="28"/>
      <c r="B366" s="4"/>
      <c r="C366" s="3"/>
      <c r="D366" s="3"/>
      <c r="E366" s="115"/>
      <c r="F366" s="115"/>
      <c r="G366" s="115"/>
      <c r="H366" s="115"/>
      <c r="I366" s="115"/>
      <c r="J366" s="115"/>
      <c r="K366" s="138"/>
      <c r="L366" s="138"/>
      <c r="M366" s="115"/>
      <c r="N366" s="115"/>
      <c r="O366" s="115"/>
      <c r="P366" s="115"/>
      <c r="Q366" s="115"/>
      <c r="R366" s="115"/>
      <c r="S366" s="115"/>
    </row>
    <row r="367" spans="1:19" ht="12.75">
      <c r="A367" s="28"/>
      <c r="B367" s="4"/>
      <c r="C367" s="3"/>
      <c r="D367" s="3"/>
      <c r="E367" s="115"/>
      <c r="F367" s="115"/>
      <c r="G367" s="115"/>
      <c r="H367" s="115"/>
      <c r="I367" s="115"/>
      <c r="J367" s="115"/>
      <c r="K367" s="138"/>
      <c r="L367" s="138"/>
      <c r="M367" s="115"/>
      <c r="N367" s="115"/>
      <c r="O367" s="115"/>
      <c r="P367" s="115"/>
      <c r="Q367" s="115"/>
      <c r="R367" s="115"/>
      <c r="S367" s="115"/>
    </row>
    <row r="368" spans="1:19" ht="12.75">
      <c r="A368" s="28"/>
      <c r="B368" s="4"/>
      <c r="C368" s="3"/>
      <c r="D368" s="3"/>
      <c r="E368" s="115"/>
      <c r="F368" s="115"/>
      <c r="G368" s="115"/>
      <c r="H368" s="115"/>
      <c r="I368" s="115"/>
      <c r="J368" s="115"/>
      <c r="K368" s="138"/>
      <c r="L368" s="138"/>
      <c r="M368" s="115"/>
      <c r="N368" s="115"/>
      <c r="O368" s="115"/>
      <c r="P368" s="115"/>
      <c r="Q368" s="115"/>
      <c r="R368" s="115"/>
      <c r="S368" s="115"/>
    </row>
    <row r="369" spans="1:19" ht="12.75">
      <c r="A369" s="28"/>
      <c r="B369" s="4"/>
      <c r="C369" s="3"/>
      <c r="D369" s="3"/>
      <c r="E369" s="115"/>
      <c r="F369" s="115"/>
      <c r="G369" s="115"/>
      <c r="H369" s="115"/>
      <c r="I369" s="115"/>
      <c r="J369" s="115"/>
      <c r="K369" s="138"/>
      <c r="L369" s="138"/>
      <c r="M369" s="115"/>
      <c r="N369" s="115"/>
      <c r="O369" s="115"/>
      <c r="P369" s="115"/>
      <c r="Q369" s="115"/>
      <c r="R369" s="115"/>
      <c r="S369" s="115"/>
    </row>
    <row r="370" spans="1:19" ht="12.75">
      <c r="A370" s="28"/>
      <c r="B370" s="4"/>
      <c r="C370" s="3"/>
      <c r="D370" s="3"/>
      <c r="E370" s="115"/>
      <c r="F370" s="115"/>
      <c r="G370" s="115"/>
      <c r="H370" s="115"/>
      <c r="I370" s="115"/>
      <c r="J370" s="115"/>
      <c r="K370" s="138"/>
      <c r="L370" s="138"/>
      <c r="M370" s="115"/>
      <c r="N370" s="115"/>
      <c r="O370" s="115"/>
      <c r="P370" s="115"/>
      <c r="Q370" s="115"/>
      <c r="R370" s="115"/>
      <c r="S370" s="115"/>
    </row>
    <row r="371" spans="1:19" ht="12.75">
      <c r="A371" s="28"/>
      <c r="B371" s="4"/>
      <c r="C371" s="3"/>
      <c r="D371" s="3"/>
      <c r="E371" s="115"/>
      <c r="F371" s="115"/>
      <c r="G371" s="115"/>
      <c r="H371" s="115"/>
      <c r="I371" s="115"/>
      <c r="J371" s="115"/>
      <c r="K371" s="138"/>
      <c r="L371" s="138"/>
      <c r="M371" s="115"/>
      <c r="N371" s="115"/>
      <c r="O371" s="115"/>
      <c r="P371" s="115"/>
      <c r="Q371" s="115"/>
      <c r="R371" s="115"/>
      <c r="S371" s="115"/>
    </row>
    <row r="372" spans="1:19" ht="12.75">
      <c r="A372" s="28"/>
      <c r="B372" s="4"/>
      <c r="C372" s="3"/>
      <c r="D372" s="3"/>
      <c r="E372" s="115"/>
      <c r="F372" s="115"/>
      <c r="G372" s="115"/>
      <c r="H372" s="115"/>
      <c r="I372" s="115"/>
      <c r="J372" s="115"/>
      <c r="K372" s="138"/>
      <c r="L372" s="138"/>
      <c r="M372" s="115"/>
      <c r="N372" s="115"/>
      <c r="O372" s="115"/>
      <c r="P372" s="115"/>
      <c r="Q372" s="115"/>
      <c r="R372" s="115"/>
      <c r="S372" s="115"/>
    </row>
    <row r="373" spans="1:19" ht="12.75">
      <c r="A373" s="28"/>
      <c r="B373" s="4"/>
      <c r="C373" s="3"/>
      <c r="D373" s="3"/>
      <c r="E373" s="115"/>
      <c r="F373" s="115"/>
      <c r="G373" s="115"/>
      <c r="H373" s="115"/>
      <c r="I373" s="115"/>
      <c r="J373" s="115"/>
      <c r="K373" s="138"/>
      <c r="L373" s="138"/>
      <c r="M373" s="115"/>
      <c r="N373" s="115"/>
      <c r="O373" s="115"/>
      <c r="P373" s="115"/>
      <c r="Q373" s="115"/>
      <c r="R373" s="115"/>
      <c r="S373" s="115"/>
    </row>
    <row r="374" spans="1:19" ht="12.75">
      <c r="A374" s="28"/>
      <c r="B374" s="4"/>
      <c r="C374" s="3"/>
      <c r="D374" s="3"/>
      <c r="E374" s="115"/>
      <c r="F374" s="115"/>
      <c r="G374" s="115"/>
      <c r="H374" s="115"/>
      <c r="I374" s="115"/>
      <c r="J374" s="115"/>
      <c r="K374" s="138"/>
      <c r="L374" s="138"/>
      <c r="M374" s="115"/>
      <c r="N374" s="115"/>
      <c r="O374" s="115"/>
      <c r="P374" s="115"/>
      <c r="Q374" s="115"/>
      <c r="R374" s="115"/>
      <c r="S374" s="115"/>
    </row>
    <row r="375" spans="1:19" ht="12.75">
      <c r="A375" s="28"/>
      <c r="B375" s="4"/>
      <c r="C375" s="3"/>
      <c r="D375" s="3"/>
      <c r="E375" s="115"/>
      <c r="F375" s="115"/>
      <c r="G375" s="115"/>
      <c r="H375" s="115"/>
      <c r="I375" s="115"/>
      <c r="J375" s="115"/>
      <c r="K375" s="138"/>
      <c r="L375" s="138"/>
      <c r="M375" s="115"/>
      <c r="N375" s="115"/>
      <c r="O375" s="115"/>
      <c r="P375" s="115"/>
      <c r="Q375" s="115"/>
      <c r="R375" s="115"/>
      <c r="S375" s="115"/>
    </row>
    <row r="376" spans="1:19" ht="12.75">
      <c r="A376" s="28"/>
      <c r="B376" s="4"/>
      <c r="C376" s="3"/>
      <c r="D376" s="3"/>
      <c r="E376" s="115"/>
      <c r="F376" s="115"/>
      <c r="G376" s="115"/>
      <c r="H376" s="115"/>
      <c r="I376" s="115"/>
      <c r="J376" s="115"/>
      <c r="K376" s="138"/>
      <c r="L376" s="138"/>
      <c r="M376" s="115"/>
      <c r="N376" s="115"/>
      <c r="O376" s="115"/>
      <c r="P376" s="115"/>
      <c r="Q376" s="115"/>
      <c r="R376" s="115"/>
      <c r="S376" s="115"/>
    </row>
    <row r="377" spans="1:19" ht="12.75">
      <c r="A377" s="28"/>
      <c r="B377" s="4"/>
      <c r="C377" s="3"/>
      <c r="D377" s="3"/>
      <c r="E377" s="115"/>
      <c r="F377" s="115"/>
      <c r="G377" s="115"/>
      <c r="H377" s="115"/>
      <c r="I377" s="115"/>
      <c r="J377" s="115"/>
      <c r="K377" s="138"/>
      <c r="L377" s="138"/>
      <c r="M377" s="115"/>
      <c r="N377" s="115"/>
      <c r="O377" s="115"/>
      <c r="P377" s="115"/>
      <c r="Q377" s="115"/>
      <c r="R377" s="115"/>
      <c r="S377" s="115"/>
    </row>
    <row r="378" spans="1:19" ht="12.75">
      <c r="A378" s="28"/>
      <c r="B378" s="4"/>
      <c r="C378" s="3"/>
      <c r="D378" s="3"/>
      <c r="E378" s="115"/>
      <c r="F378" s="115"/>
      <c r="G378" s="115"/>
      <c r="H378" s="115"/>
      <c r="I378" s="115"/>
      <c r="J378" s="115"/>
      <c r="K378" s="138"/>
      <c r="L378" s="138"/>
      <c r="M378" s="115"/>
      <c r="N378" s="115"/>
      <c r="O378" s="115"/>
      <c r="P378" s="115"/>
      <c r="Q378" s="115"/>
      <c r="R378" s="115"/>
      <c r="S378" s="115"/>
    </row>
    <row r="379" spans="1:19" ht="12.75">
      <c r="A379" s="28"/>
      <c r="B379" s="4"/>
      <c r="C379" s="3"/>
      <c r="D379" s="3"/>
      <c r="E379" s="115"/>
      <c r="F379" s="115"/>
      <c r="G379" s="115"/>
      <c r="H379" s="115"/>
      <c r="I379" s="115"/>
      <c r="J379" s="115"/>
      <c r="K379" s="138"/>
      <c r="L379" s="138"/>
      <c r="M379" s="115"/>
      <c r="N379" s="115"/>
      <c r="O379" s="115"/>
      <c r="P379" s="115"/>
      <c r="Q379" s="115"/>
      <c r="R379" s="115"/>
      <c r="S379" s="115"/>
    </row>
    <row r="380" spans="1:19" ht="12.75">
      <c r="A380" s="28"/>
      <c r="B380" s="4"/>
      <c r="C380" s="3"/>
      <c r="D380" s="3"/>
      <c r="E380" s="115"/>
      <c r="F380" s="115"/>
      <c r="G380" s="115"/>
      <c r="H380" s="115"/>
      <c r="I380" s="115"/>
      <c r="J380" s="115"/>
      <c r="K380" s="138"/>
      <c r="L380" s="138"/>
      <c r="M380" s="115"/>
      <c r="N380" s="115"/>
      <c r="O380" s="115"/>
      <c r="P380" s="115"/>
      <c r="Q380" s="115"/>
      <c r="R380" s="115"/>
      <c r="S380" s="115"/>
    </row>
    <row r="381" spans="1:19" ht="12.75">
      <c r="A381" s="28"/>
      <c r="B381" s="4"/>
      <c r="C381" s="3"/>
      <c r="D381" s="3"/>
      <c r="E381" s="115"/>
      <c r="F381" s="115"/>
      <c r="G381" s="115"/>
      <c r="H381" s="115"/>
      <c r="I381" s="115"/>
      <c r="J381" s="115"/>
      <c r="K381" s="138"/>
      <c r="L381" s="138"/>
      <c r="M381" s="115"/>
      <c r="N381" s="115"/>
      <c r="O381" s="115"/>
      <c r="P381" s="115"/>
      <c r="Q381" s="115"/>
      <c r="R381" s="115"/>
      <c r="S381" s="115"/>
    </row>
    <row r="382" spans="1:19" ht="12.75">
      <c r="A382" s="28"/>
      <c r="B382" s="4"/>
      <c r="C382" s="3"/>
      <c r="D382" s="3"/>
      <c r="E382" s="115"/>
      <c r="F382" s="115"/>
      <c r="G382" s="115"/>
      <c r="H382" s="115"/>
      <c r="I382" s="115"/>
      <c r="J382" s="115"/>
      <c r="K382" s="138"/>
      <c r="L382" s="138"/>
      <c r="M382" s="115"/>
      <c r="N382" s="115"/>
      <c r="O382" s="115"/>
      <c r="P382" s="115"/>
      <c r="Q382" s="115"/>
      <c r="R382" s="115"/>
      <c r="S382" s="115"/>
    </row>
    <row r="383" spans="1:19" ht="12.75">
      <c r="A383" s="28"/>
      <c r="B383" s="4"/>
      <c r="C383" s="3"/>
      <c r="D383" s="3"/>
      <c r="E383" s="115"/>
      <c r="F383" s="115"/>
      <c r="G383" s="115"/>
      <c r="H383" s="115"/>
      <c r="I383" s="115"/>
      <c r="J383" s="115"/>
      <c r="K383" s="138"/>
      <c r="L383" s="138"/>
      <c r="M383" s="115"/>
      <c r="N383" s="115"/>
      <c r="O383" s="115"/>
      <c r="P383" s="115"/>
      <c r="Q383" s="115"/>
      <c r="R383" s="115"/>
      <c r="S383" s="115"/>
    </row>
    <row r="384" spans="1:19" ht="12.75">
      <c r="A384" s="28"/>
      <c r="B384" s="4"/>
      <c r="C384" s="3"/>
      <c r="D384" s="3"/>
      <c r="E384" s="115"/>
      <c r="F384" s="115"/>
      <c r="G384" s="115"/>
      <c r="H384" s="115"/>
      <c r="I384" s="115"/>
      <c r="J384" s="115"/>
      <c r="K384" s="138"/>
      <c r="L384" s="138"/>
      <c r="M384" s="115"/>
      <c r="N384" s="115"/>
      <c r="O384" s="115"/>
      <c r="P384" s="115"/>
      <c r="Q384" s="115"/>
      <c r="R384" s="115"/>
      <c r="S384" s="115"/>
    </row>
    <row r="385" spans="1:19" ht="12.75">
      <c r="A385" s="28"/>
      <c r="B385" s="4"/>
      <c r="C385" s="3"/>
      <c r="D385" s="3"/>
      <c r="E385" s="115"/>
      <c r="F385" s="115"/>
      <c r="G385" s="115"/>
      <c r="H385" s="115"/>
      <c r="I385" s="115"/>
      <c r="J385" s="115"/>
      <c r="K385" s="138"/>
      <c r="L385" s="138"/>
      <c r="M385" s="115"/>
      <c r="N385" s="115"/>
      <c r="O385" s="115"/>
      <c r="P385" s="115"/>
      <c r="Q385" s="115"/>
      <c r="R385" s="115"/>
      <c r="S385" s="115"/>
    </row>
    <row r="386" spans="1:19" ht="12.75">
      <c r="A386" s="28"/>
      <c r="B386" s="4"/>
      <c r="C386" s="3"/>
      <c r="D386" s="3"/>
      <c r="E386" s="115"/>
      <c r="F386" s="115"/>
      <c r="G386" s="115"/>
      <c r="H386" s="115"/>
      <c r="I386" s="115"/>
      <c r="J386" s="115"/>
      <c r="K386" s="138"/>
      <c r="L386" s="138"/>
      <c r="M386" s="115"/>
      <c r="N386" s="115"/>
      <c r="O386" s="115"/>
      <c r="P386" s="115"/>
      <c r="Q386" s="115"/>
      <c r="R386" s="115"/>
      <c r="S386" s="115"/>
    </row>
    <row r="387" spans="1:19" ht="12.75">
      <c r="A387" s="28"/>
      <c r="B387" s="4"/>
      <c r="C387" s="3"/>
      <c r="D387" s="3"/>
      <c r="E387" s="115"/>
      <c r="F387" s="115"/>
      <c r="G387" s="115"/>
      <c r="H387" s="115"/>
      <c r="I387" s="115"/>
      <c r="J387" s="115"/>
      <c r="K387" s="138"/>
      <c r="L387" s="138"/>
      <c r="M387" s="115"/>
      <c r="N387" s="115"/>
      <c r="O387" s="115"/>
      <c r="P387" s="115"/>
      <c r="Q387" s="115"/>
      <c r="R387" s="115"/>
      <c r="S387" s="115"/>
    </row>
    <row r="388" spans="1:19" ht="12.75">
      <c r="A388" s="28"/>
      <c r="B388" s="4"/>
      <c r="C388" s="3"/>
      <c r="D388" s="3"/>
      <c r="E388" s="115"/>
      <c r="F388" s="115"/>
      <c r="G388" s="115"/>
      <c r="H388" s="115"/>
      <c r="I388" s="115"/>
      <c r="J388" s="115"/>
      <c r="K388" s="138"/>
      <c r="L388" s="138"/>
      <c r="M388" s="115"/>
      <c r="N388" s="115"/>
      <c r="O388" s="115"/>
      <c r="P388" s="115"/>
      <c r="Q388" s="115"/>
      <c r="R388" s="115"/>
      <c r="S388" s="115"/>
    </row>
    <row r="389" spans="1:19" ht="12.75">
      <c r="A389" s="28"/>
      <c r="B389" s="4"/>
      <c r="C389" s="3"/>
      <c r="D389" s="3"/>
      <c r="E389" s="115"/>
      <c r="F389" s="115"/>
      <c r="G389" s="115"/>
      <c r="H389" s="115"/>
      <c r="I389" s="115"/>
      <c r="J389" s="115"/>
      <c r="K389" s="138"/>
      <c r="L389" s="138"/>
      <c r="M389" s="115"/>
      <c r="N389" s="115"/>
      <c r="O389" s="115"/>
      <c r="P389" s="115"/>
      <c r="Q389" s="115"/>
      <c r="R389" s="115"/>
      <c r="S389" s="115"/>
    </row>
    <row r="390" spans="1:19" ht="12.75">
      <c r="A390" s="28"/>
      <c r="B390" s="4"/>
      <c r="C390" s="3"/>
      <c r="D390" s="3"/>
      <c r="E390" s="115"/>
      <c r="F390" s="115"/>
      <c r="G390" s="115"/>
      <c r="H390" s="115"/>
      <c r="I390" s="115"/>
      <c r="J390" s="115"/>
      <c r="K390" s="138"/>
      <c r="L390" s="138"/>
      <c r="M390" s="115"/>
      <c r="N390" s="115"/>
      <c r="O390" s="115"/>
      <c r="P390" s="115"/>
      <c r="Q390" s="115"/>
      <c r="R390" s="115"/>
      <c r="S390" s="115"/>
    </row>
    <row r="391" spans="1:19" ht="12.75">
      <c r="A391" s="28"/>
      <c r="B391" s="4"/>
      <c r="C391" s="3"/>
      <c r="D391" s="3"/>
      <c r="E391" s="115"/>
      <c r="F391" s="115"/>
      <c r="G391" s="115"/>
      <c r="H391" s="115"/>
      <c r="I391" s="115"/>
      <c r="J391" s="115"/>
      <c r="K391" s="138"/>
      <c r="L391" s="138"/>
      <c r="M391" s="115"/>
      <c r="N391" s="115"/>
      <c r="O391" s="115"/>
      <c r="P391" s="115"/>
      <c r="Q391" s="115"/>
      <c r="R391" s="115"/>
      <c r="S391" s="115"/>
    </row>
    <row r="392" spans="1:19" ht="12.75">
      <c r="A392" s="28"/>
      <c r="B392" s="4"/>
      <c r="C392" s="3"/>
      <c r="D392" s="3"/>
      <c r="E392" s="115"/>
      <c r="F392" s="115"/>
      <c r="G392" s="115"/>
      <c r="H392" s="115"/>
      <c r="I392" s="115"/>
      <c r="J392" s="115"/>
      <c r="K392" s="138"/>
      <c r="L392" s="138"/>
      <c r="M392" s="115"/>
      <c r="N392" s="115"/>
      <c r="O392" s="115"/>
      <c r="P392" s="115"/>
      <c r="Q392" s="115"/>
      <c r="R392" s="115"/>
      <c r="S392" s="115"/>
    </row>
    <row r="393" spans="1:19" ht="12.75">
      <c r="A393" s="28"/>
      <c r="B393" s="4"/>
      <c r="C393" s="3"/>
      <c r="D393" s="3"/>
      <c r="E393" s="115"/>
      <c r="F393" s="115"/>
      <c r="G393" s="115"/>
      <c r="H393" s="115"/>
      <c r="I393" s="115"/>
      <c r="J393" s="115"/>
      <c r="K393" s="138"/>
      <c r="L393" s="138"/>
      <c r="M393" s="115"/>
      <c r="N393" s="115"/>
      <c r="O393" s="115"/>
      <c r="P393" s="115"/>
      <c r="Q393" s="115"/>
      <c r="R393" s="115"/>
      <c r="S393" s="115"/>
    </row>
    <row r="394" spans="1:19" ht="12.75">
      <c r="A394" s="28"/>
      <c r="B394" s="4"/>
      <c r="C394" s="3"/>
      <c r="D394" s="3"/>
      <c r="E394" s="115"/>
      <c r="F394" s="115"/>
      <c r="G394" s="115"/>
      <c r="H394" s="115"/>
      <c r="I394" s="115"/>
      <c r="J394" s="115"/>
      <c r="K394" s="138"/>
      <c r="L394" s="138"/>
      <c r="M394" s="115"/>
      <c r="N394" s="115"/>
      <c r="O394" s="115"/>
      <c r="P394" s="115"/>
      <c r="Q394" s="115"/>
      <c r="R394" s="115"/>
      <c r="S394" s="115"/>
    </row>
    <row r="395" spans="1:19" ht="12.75">
      <c r="A395" s="28"/>
      <c r="B395" s="4"/>
      <c r="C395" s="3"/>
      <c r="D395" s="3"/>
      <c r="E395" s="115"/>
      <c r="F395" s="115"/>
      <c r="G395" s="115"/>
      <c r="H395" s="115"/>
      <c r="I395" s="115"/>
      <c r="J395" s="115"/>
      <c r="K395" s="138"/>
      <c r="L395" s="138"/>
      <c r="M395" s="115"/>
      <c r="N395" s="115"/>
      <c r="O395" s="115"/>
      <c r="P395" s="115"/>
      <c r="Q395" s="115"/>
      <c r="R395" s="115"/>
      <c r="S395" s="115"/>
    </row>
    <row r="396" spans="1:19" ht="12.75">
      <c r="A396" s="28"/>
      <c r="B396" s="4"/>
      <c r="C396" s="3"/>
      <c r="D396" s="3"/>
      <c r="E396" s="115"/>
      <c r="F396" s="115"/>
      <c r="G396" s="115"/>
      <c r="H396" s="115"/>
      <c r="I396" s="115"/>
      <c r="J396" s="115"/>
      <c r="K396" s="138"/>
      <c r="L396" s="138"/>
      <c r="M396" s="115"/>
      <c r="N396" s="115"/>
      <c r="O396" s="115"/>
      <c r="P396" s="115"/>
      <c r="Q396" s="115"/>
      <c r="R396" s="115"/>
      <c r="S396" s="115"/>
    </row>
    <row r="397" spans="1:19" ht="12.75">
      <c r="A397" s="28"/>
      <c r="B397" s="4"/>
      <c r="C397" s="3"/>
      <c r="D397" s="3"/>
      <c r="E397" s="115"/>
      <c r="F397" s="115"/>
      <c r="G397" s="115"/>
      <c r="H397" s="115"/>
      <c r="I397" s="115"/>
      <c r="J397" s="115"/>
      <c r="K397" s="138"/>
      <c r="L397" s="138"/>
      <c r="M397" s="115"/>
      <c r="N397" s="115"/>
      <c r="O397" s="115"/>
      <c r="P397" s="115"/>
      <c r="Q397" s="115"/>
      <c r="R397" s="115"/>
      <c r="S397" s="115"/>
    </row>
    <row r="398" spans="1:19" ht="12.75">
      <c r="A398" s="28"/>
      <c r="B398" s="4"/>
      <c r="C398" s="3"/>
      <c r="D398" s="3"/>
      <c r="E398" s="115"/>
      <c r="F398" s="115"/>
      <c r="G398" s="115"/>
      <c r="H398" s="115"/>
      <c r="I398" s="115"/>
      <c r="J398" s="115"/>
      <c r="K398" s="138"/>
      <c r="L398" s="138"/>
      <c r="M398" s="115"/>
      <c r="N398" s="115"/>
      <c r="O398" s="115"/>
      <c r="P398" s="115"/>
      <c r="Q398" s="115"/>
      <c r="R398" s="115"/>
      <c r="S398" s="115"/>
    </row>
    <row r="399" spans="1:19" ht="12.75">
      <c r="A399" s="28"/>
      <c r="B399" s="4"/>
      <c r="C399" s="3"/>
      <c r="D399" s="3"/>
      <c r="E399" s="115"/>
      <c r="F399" s="115"/>
      <c r="G399" s="115"/>
      <c r="H399" s="115"/>
      <c r="I399" s="115"/>
      <c r="J399" s="115"/>
      <c r="K399" s="138"/>
      <c r="L399" s="138"/>
      <c r="M399" s="115"/>
      <c r="N399" s="115"/>
      <c r="O399" s="115"/>
      <c r="P399" s="115"/>
      <c r="Q399" s="115"/>
      <c r="R399" s="115"/>
      <c r="S399" s="115"/>
    </row>
    <row r="400" spans="1:19" ht="12.75">
      <c r="A400" s="28"/>
      <c r="B400" s="4"/>
      <c r="C400" s="3"/>
      <c r="D400" s="3"/>
      <c r="E400" s="115"/>
      <c r="F400" s="115"/>
      <c r="G400" s="115"/>
      <c r="H400" s="115"/>
      <c r="I400" s="115"/>
      <c r="J400" s="115"/>
      <c r="K400" s="138"/>
      <c r="L400" s="138"/>
      <c r="M400" s="115"/>
      <c r="N400" s="115"/>
      <c r="O400" s="115"/>
      <c r="P400" s="115"/>
      <c r="Q400" s="115"/>
      <c r="R400" s="115"/>
      <c r="S400" s="115"/>
    </row>
    <row r="401" spans="1:19" ht="12.75">
      <c r="A401" s="28"/>
      <c r="B401" s="4"/>
      <c r="C401" s="3"/>
      <c r="D401" s="3"/>
      <c r="E401" s="115"/>
      <c r="F401" s="115"/>
      <c r="G401" s="115"/>
      <c r="H401" s="115"/>
      <c r="I401" s="115"/>
      <c r="J401" s="115"/>
      <c r="K401" s="138"/>
      <c r="L401" s="138"/>
      <c r="M401" s="115"/>
      <c r="N401" s="115"/>
      <c r="O401" s="115"/>
      <c r="P401" s="115"/>
      <c r="Q401" s="115"/>
      <c r="R401" s="115"/>
      <c r="S401" s="115"/>
    </row>
    <row r="402" spans="1:19" ht="12.75">
      <c r="A402" s="28"/>
      <c r="B402" s="4"/>
      <c r="C402" s="3"/>
      <c r="D402" s="3"/>
      <c r="E402" s="115"/>
      <c r="F402" s="115"/>
      <c r="G402" s="115"/>
      <c r="H402" s="115"/>
      <c r="I402" s="115"/>
      <c r="J402" s="115"/>
      <c r="K402" s="138"/>
      <c r="L402" s="138"/>
      <c r="M402" s="115"/>
      <c r="N402" s="115"/>
      <c r="O402" s="115"/>
      <c r="P402" s="115"/>
      <c r="Q402" s="115"/>
      <c r="R402" s="115"/>
      <c r="S402" s="115"/>
    </row>
    <row r="403" spans="1:19" ht="12.75">
      <c r="A403" s="28"/>
      <c r="B403" s="4"/>
      <c r="C403" s="3"/>
      <c r="D403" s="3"/>
      <c r="E403" s="115"/>
      <c r="F403" s="115"/>
      <c r="G403" s="115"/>
      <c r="H403" s="115"/>
      <c r="I403" s="115"/>
      <c r="J403" s="115"/>
      <c r="K403" s="138"/>
      <c r="L403" s="138"/>
      <c r="M403" s="115"/>
      <c r="N403" s="115"/>
      <c r="O403" s="115"/>
      <c r="P403" s="115"/>
      <c r="Q403" s="115"/>
      <c r="R403" s="115"/>
      <c r="S403" s="115"/>
    </row>
    <row r="404" spans="1:19" ht="12.75">
      <c r="A404" s="28"/>
      <c r="B404" s="4"/>
      <c r="C404" s="3"/>
      <c r="D404" s="3"/>
      <c r="E404" s="115"/>
      <c r="F404" s="115"/>
      <c r="G404" s="115"/>
      <c r="H404" s="115"/>
      <c r="I404" s="115"/>
      <c r="J404" s="115"/>
      <c r="K404" s="138"/>
      <c r="L404" s="138"/>
      <c r="M404" s="115"/>
      <c r="N404" s="115"/>
      <c r="O404" s="115"/>
      <c r="P404" s="115"/>
      <c r="Q404" s="115"/>
      <c r="R404" s="115"/>
      <c r="S404" s="115"/>
    </row>
    <row r="405" spans="1:19" ht="12.75">
      <c r="A405" s="28"/>
      <c r="B405" s="4"/>
      <c r="C405" s="3"/>
      <c r="D405" s="3"/>
      <c r="E405" s="115"/>
      <c r="F405" s="115"/>
      <c r="G405" s="115"/>
      <c r="H405" s="115"/>
      <c r="I405" s="115"/>
      <c r="J405" s="115"/>
      <c r="K405" s="138"/>
      <c r="L405" s="138"/>
      <c r="M405" s="115"/>
      <c r="N405" s="115"/>
      <c r="O405" s="115"/>
      <c r="P405" s="115"/>
      <c r="Q405" s="115"/>
      <c r="R405" s="115"/>
      <c r="S405" s="115"/>
    </row>
    <row r="406" spans="1:19" ht="12.75">
      <c r="A406" s="28"/>
      <c r="B406" s="4"/>
      <c r="C406" s="3"/>
      <c r="D406" s="3"/>
      <c r="E406" s="115"/>
      <c r="F406" s="115"/>
      <c r="G406" s="115"/>
      <c r="H406" s="115"/>
      <c r="I406" s="115"/>
      <c r="J406" s="115"/>
      <c r="K406" s="138"/>
      <c r="L406" s="138"/>
      <c r="M406" s="115"/>
      <c r="N406" s="115"/>
      <c r="O406" s="115"/>
      <c r="P406" s="115"/>
      <c r="Q406" s="115"/>
      <c r="R406" s="115"/>
      <c r="S406" s="115"/>
    </row>
    <row r="407" spans="1:19" ht="12.75">
      <c r="A407" s="28"/>
      <c r="B407" s="4"/>
      <c r="C407" s="3"/>
      <c r="D407" s="3"/>
      <c r="E407" s="115"/>
      <c r="F407" s="115"/>
      <c r="G407" s="115"/>
      <c r="H407" s="115"/>
      <c r="I407" s="115"/>
      <c r="J407" s="115"/>
      <c r="K407" s="138"/>
      <c r="L407" s="138"/>
      <c r="M407" s="115"/>
      <c r="N407" s="115"/>
      <c r="O407" s="115"/>
      <c r="P407" s="115"/>
      <c r="Q407" s="115"/>
      <c r="R407" s="115"/>
      <c r="S407" s="115"/>
    </row>
    <row r="408" spans="1:19" ht="12.75">
      <c r="A408" s="28"/>
      <c r="B408" s="4"/>
      <c r="C408" s="3"/>
      <c r="D408" s="3"/>
      <c r="E408" s="115"/>
      <c r="F408" s="115"/>
      <c r="G408" s="115"/>
      <c r="H408" s="115"/>
      <c r="I408" s="115"/>
      <c r="J408" s="115"/>
      <c r="K408" s="138"/>
      <c r="L408" s="138"/>
      <c r="M408" s="115"/>
      <c r="N408" s="115"/>
      <c r="O408" s="115"/>
      <c r="P408" s="115"/>
      <c r="Q408" s="115"/>
      <c r="R408" s="115"/>
      <c r="S408" s="115"/>
    </row>
    <row r="409" spans="1:19" ht="12.75">
      <c r="A409" s="28"/>
      <c r="B409" s="4"/>
      <c r="C409" s="3"/>
      <c r="D409" s="3"/>
      <c r="E409" s="115"/>
      <c r="F409" s="115"/>
      <c r="G409" s="115"/>
      <c r="H409" s="115"/>
      <c r="I409" s="115"/>
      <c r="J409" s="115"/>
      <c r="K409" s="138"/>
      <c r="L409" s="138"/>
      <c r="M409" s="115"/>
      <c r="N409" s="115"/>
      <c r="O409" s="115"/>
      <c r="P409" s="115"/>
      <c r="Q409" s="115"/>
      <c r="R409" s="115"/>
      <c r="S409" s="115"/>
    </row>
    <row r="410" spans="1:19" ht="12.75">
      <c r="A410" s="28"/>
      <c r="B410" s="4"/>
      <c r="C410" s="3"/>
      <c r="D410" s="3"/>
      <c r="E410" s="115"/>
      <c r="F410" s="115"/>
      <c r="G410" s="115"/>
      <c r="H410" s="115"/>
      <c r="I410" s="115"/>
      <c r="J410" s="115"/>
      <c r="K410" s="138"/>
      <c r="L410" s="138"/>
      <c r="M410" s="115"/>
      <c r="N410" s="115"/>
      <c r="O410" s="115"/>
      <c r="P410" s="115"/>
      <c r="Q410" s="115"/>
      <c r="R410" s="115"/>
      <c r="S410" s="115"/>
    </row>
    <row r="411" spans="1:19" ht="12.75">
      <c r="A411" s="28"/>
      <c r="B411" s="4"/>
      <c r="C411" s="3"/>
      <c r="D411" s="3"/>
      <c r="E411" s="115"/>
      <c r="F411" s="115"/>
      <c r="G411" s="115"/>
      <c r="H411" s="115"/>
      <c r="I411" s="115"/>
      <c r="J411" s="115"/>
      <c r="K411" s="138"/>
      <c r="L411" s="138"/>
      <c r="M411" s="115"/>
      <c r="N411" s="115"/>
      <c r="O411" s="115"/>
      <c r="P411" s="115"/>
      <c r="Q411" s="115"/>
      <c r="R411" s="115"/>
      <c r="S411" s="115"/>
    </row>
    <row r="412" spans="1:19" ht="12.75">
      <c r="A412" s="28"/>
      <c r="B412" s="4"/>
      <c r="C412" s="3"/>
      <c r="D412" s="3"/>
      <c r="E412" s="115"/>
      <c r="F412" s="115"/>
      <c r="G412" s="115"/>
      <c r="H412" s="115"/>
      <c r="I412" s="115"/>
      <c r="J412" s="115"/>
      <c r="K412" s="138"/>
      <c r="L412" s="138"/>
      <c r="M412" s="115"/>
      <c r="N412" s="115"/>
      <c r="O412" s="115"/>
      <c r="P412" s="115"/>
      <c r="Q412" s="115"/>
      <c r="R412" s="115"/>
      <c r="S412" s="115"/>
    </row>
    <row r="413" spans="1:19" ht="12.75">
      <c r="A413" s="28"/>
      <c r="B413" s="4"/>
      <c r="C413" s="3"/>
      <c r="D413" s="3"/>
      <c r="E413" s="115"/>
      <c r="F413" s="115"/>
      <c r="G413" s="115"/>
      <c r="H413" s="115"/>
      <c r="I413" s="115"/>
      <c r="J413" s="115"/>
      <c r="K413" s="138"/>
      <c r="L413" s="138"/>
      <c r="M413" s="115"/>
      <c r="N413" s="115"/>
      <c r="O413" s="115"/>
      <c r="P413" s="115"/>
      <c r="Q413" s="115"/>
      <c r="R413" s="115"/>
      <c r="S413" s="115"/>
    </row>
    <row r="414" spans="1:19" ht="12.75">
      <c r="A414" s="28"/>
      <c r="B414" s="4"/>
      <c r="C414" s="3"/>
      <c r="D414" s="3"/>
      <c r="E414" s="115"/>
      <c r="F414" s="115"/>
      <c r="G414" s="115"/>
      <c r="H414" s="115"/>
      <c r="I414" s="115"/>
      <c r="J414" s="115"/>
      <c r="K414" s="138"/>
      <c r="L414" s="138"/>
      <c r="M414" s="115"/>
      <c r="N414" s="115"/>
      <c r="O414" s="115"/>
      <c r="P414" s="115"/>
      <c r="Q414" s="115"/>
      <c r="R414" s="115"/>
      <c r="S414" s="115"/>
    </row>
    <row r="415" spans="1:19" ht="12.75">
      <c r="A415" s="28"/>
      <c r="B415" s="4"/>
      <c r="C415" s="3"/>
      <c r="D415" s="3"/>
      <c r="E415" s="115"/>
      <c r="F415" s="115"/>
      <c r="G415" s="115"/>
      <c r="H415" s="115"/>
      <c r="I415" s="115"/>
      <c r="J415" s="115"/>
      <c r="K415" s="138"/>
      <c r="L415" s="138"/>
      <c r="M415" s="115"/>
      <c r="N415" s="115"/>
      <c r="O415" s="115"/>
      <c r="P415" s="115"/>
      <c r="Q415" s="115"/>
      <c r="R415" s="115"/>
      <c r="S415" s="115"/>
    </row>
    <row r="416" spans="1:19" ht="12.75">
      <c r="A416" s="28"/>
      <c r="B416" s="4"/>
      <c r="C416" s="3"/>
      <c r="D416" s="3"/>
      <c r="E416" s="115"/>
      <c r="F416" s="115"/>
      <c r="G416" s="115"/>
      <c r="H416" s="115"/>
      <c r="I416" s="115"/>
      <c r="J416" s="115"/>
      <c r="K416" s="138"/>
      <c r="L416" s="138"/>
      <c r="M416" s="115"/>
      <c r="N416" s="115"/>
      <c r="O416" s="115"/>
      <c r="P416" s="115"/>
      <c r="Q416" s="115"/>
      <c r="R416" s="115"/>
      <c r="S416" s="115"/>
    </row>
    <row r="417" spans="1:19" ht="12.75">
      <c r="A417" s="28"/>
      <c r="B417" s="4"/>
      <c r="C417" s="3"/>
      <c r="D417" s="3"/>
      <c r="E417" s="115"/>
      <c r="F417" s="115"/>
      <c r="G417" s="115"/>
      <c r="H417" s="115"/>
      <c r="I417" s="115"/>
      <c r="J417" s="115"/>
      <c r="K417" s="138"/>
      <c r="L417" s="138"/>
      <c r="M417" s="115"/>
      <c r="N417" s="115"/>
      <c r="O417" s="115"/>
      <c r="P417" s="115"/>
      <c r="Q417" s="115"/>
      <c r="R417" s="115"/>
      <c r="S417" s="115"/>
    </row>
    <row r="418" spans="1:19" ht="12.75">
      <c r="A418" s="28"/>
      <c r="B418" s="4"/>
      <c r="C418" s="3"/>
      <c r="D418" s="3"/>
      <c r="E418" s="115"/>
      <c r="F418" s="115"/>
      <c r="G418" s="115"/>
      <c r="H418" s="115"/>
      <c r="I418" s="115"/>
      <c r="J418" s="115"/>
      <c r="K418" s="138"/>
      <c r="L418" s="138"/>
      <c r="M418" s="115"/>
      <c r="N418" s="115"/>
      <c r="O418" s="115"/>
      <c r="P418" s="115"/>
      <c r="Q418" s="115"/>
      <c r="R418" s="115"/>
      <c r="S418" s="115"/>
    </row>
    <row r="419" spans="1:19" ht="12.75">
      <c r="A419" s="28"/>
      <c r="B419" s="4"/>
      <c r="C419" s="3"/>
      <c r="D419" s="3"/>
      <c r="E419" s="115"/>
      <c r="F419" s="115"/>
      <c r="G419" s="115"/>
      <c r="H419" s="115"/>
      <c r="I419" s="115"/>
      <c r="J419" s="115"/>
      <c r="K419" s="138"/>
      <c r="L419" s="138"/>
      <c r="M419" s="115"/>
      <c r="N419" s="115"/>
      <c r="O419" s="115"/>
      <c r="P419" s="115"/>
      <c r="Q419" s="115"/>
      <c r="R419" s="115"/>
      <c r="S419" s="115"/>
    </row>
    <row r="420" spans="1:19" ht="12.75">
      <c r="A420" s="28"/>
      <c r="B420" s="4"/>
      <c r="C420" s="3"/>
      <c r="D420" s="3"/>
      <c r="E420" s="115"/>
      <c r="F420" s="115"/>
      <c r="G420" s="115"/>
      <c r="H420" s="115"/>
      <c r="I420" s="115"/>
      <c r="J420" s="115"/>
      <c r="K420" s="138"/>
      <c r="L420" s="138"/>
      <c r="M420" s="115"/>
      <c r="N420" s="115"/>
      <c r="O420" s="115"/>
      <c r="P420" s="115"/>
      <c r="Q420" s="115"/>
      <c r="R420" s="115"/>
      <c r="S420" s="115"/>
    </row>
    <row r="421" spans="1:19" ht="12.75">
      <c r="A421" s="28"/>
      <c r="B421" s="4"/>
      <c r="C421" s="3"/>
      <c r="D421" s="3"/>
      <c r="E421" s="115"/>
      <c r="F421" s="115"/>
      <c r="G421" s="115"/>
      <c r="H421" s="115"/>
      <c r="I421" s="115"/>
      <c r="J421" s="115"/>
      <c r="K421" s="138"/>
      <c r="L421" s="138"/>
      <c r="M421" s="115"/>
      <c r="N421" s="115"/>
      <c r="O421" s="115"/>
      <c r="P421" s="115"/>
      <c r="Q421" s="115"/>
      <c r="R421" s="115"/>
      <c r="S421" s="115"/>
    </row>
    <row r="422" spans="1:19" ht="12.75">
      <c r="A422" s="28"/>
      <c r="B422" s="4"/>
      <c r="C422" s="3"/>
      <c r="D422" s="3"/>
      <c r="E422" s="115"/>
      <c r="F422" s="115"/>
      <c r="G422" s="115"/>
      <c r="H422" s="115"/>
      <c r="I422" s="115"/>
      <c r="J422" s="115"/>
      <c r="K422" s="138"/>
      <c r="L422" s="138"/>
      <c r="M422" s="115"/>
      <c r="N422" s="115"/>
      <c r="O422" s="115"/>
      <c r="P422" s="115"/>
      <c r="Q422" s="115"/>
      <c r="R422" s="115"/>
      <c r="S422" s="115"/>
    </row>
    <row r="423" spans="1:19" ht="12.75">
      <c r="A423" s="28"/>
      <c r="B423" s="4"/>
      <c r="C423" s="3"/>
      <c r="D423" s="3"/>
      <c r="E423" s="115"/>
      <c r="F423" s="115"/>
      <c r="G423" s="115"/>
      <c r="H423" s="115"/>
      <c r="I423" s="115"/>
      <c r="J423" s="115"/>
      <c r="K423" s="138"/>
      <c r="L423" s="138"/>
      <c r="M423" s="115"/>
      <c r="N423" s="115"/>
      <c r="O423" s="115"/>
      <c r="P423" s="115"/>
      <c r="Q423" s="115"/>
      <c r="R423" s="115"/>
      <c r="S423" s="115"/>
    </row>
    <row r="424" spans="1:19" ht="12.75">
      <c r="A424" s="28"/>
      <c r="B424" s="4"/>
      <c r="C424" s="3"/>
      <c r="D424" s="3"/>
      <c r="E424" s="115"/>
      <c r="F424" s="115"/>
      <c r="G424" s="115"/>
      <c r="H424" s="115"/>
      <c r="I424" s="115"/>
      <c r="J424" s="115"/>
      <c r="K424" s="138"/>
      <c r="L424" s="138"/>
      <c r="M424" s="115"/>
      <c r="N424" s="115"/>
      <c r="O424" s="115"/>
      <c r="P424" s="115"/>
      <c r="Q424" s="115"/>
      <c r="R424" s="115"/>
      <c r="S424" s="115"/>
    </row>
    <row r="425" spans="1:19" ht="12.75">
      <c r="A425" s="28"/>
      <c r="B425" s="4"/>
      <c r="C425" s="3"/>
      <c r="D425" s="3"/>
      <c r="E425" s="115"/>
      <c r="F425" s="115"/>
      <c r="G425" s="115"/>
      <c r="H425" s="115"/>
      <c r="I425" s="115"/>
      <c r="J425" s="115"/>
      <c r="K425" s="138"/>
      <c r="L425" s="138"/>
      <c r="M425" s="115"/>
      <c r="N425" s="115"/>
      <c r="O425" s="115"/>
      <c r="P425" s="115"/>
      <c r="Q425" s="115"/>
      <c r="R425" s="115"/>
      <c r="S425" s="115"/>
    </row>
  </sheetData>
  <sheetProtection/>
  <mergeCells count="20">
    <mergeCell ref="M7:M8"/>
    <mergeCell ref="R78:S78"/>
    <mergeCell ref="K7:K8"/>
    <mergeCell ref="P196:R196"/>
    <mergeCell ref="B104:E104"/>
    <mergeCell ref="A1:C1"/>
    <mergeCell ref="A2:C2"/>
    <mergeCell ref="I7:I8"/>
    <mergeCell ref="E2:S2"/>
    <mergeCell ref="S7:S8"/>
    <mergeCell ref="A7:B7"/>
    <mergeCell ref="B80:E80"/>
    <mergeCell ref="O7:O8"/>
    <mergeCell ref="B120:E120"/>
    <mergeCell ref="G7:G8"/>
    <mergeCell ref="P198:R198"/>
    <mergeCell ref="B128:E128"/>
    <mergeCell ref="Q7:Q8"/>
    <mergeCell ref="E7:F7"/>
    <mergeCell ref="B97:E97"/>
  </mergeCells>
  <printOptions horizontalCentered="1"/>
  <pageMargins left="0" right="0" top="0.03937007874015748" bottom="0" header="0.11811023622047245" footer="0"/>
  <pageSetup firstPageNumber="3" useFirstPageNumber="1" orientation="landscape" paperSize="8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Profesor</cp:lastModifiedBy>
  <cp:lastPrinted>2019-12-23T11:06:36Z</cp:lastPrinted>
  <dcterms:created xsi:type="dcterms:W3CDTF">2013-09-11T11:00:21Z</dcterms:created>
  <dcterms:modified xsi:type="dcterms:W3CDTF">2019-12-23T11:06:44Z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