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in. izvjesce 1-12-2018" sheetId="1" r:id="rId1"/>
  </sheets>
  <definedNames/>
  <calcPr fullCalcOnLoad="1"/>
</workbook>
</file>

<file path=xl/sharedStrings.xml><?xml version="1.0" encoding="utf-8"?>
<sst xmlns="http://schemas.openxmlformats.org/spreadsheetml/2006/main" count="279" uniqueCount="234">
  <si>
    <t>konto</t>
  </si>
  <si>
    <t>naziv</t>
  </si>
  <si>
    <t>GOSPODARSKA ŠKOLA</t>
  </si>
  <si>
    <t>Čakovec, Vladimira Nazora 38</t>
  </si>
  <si>
    <t>Kamate na depozite</t>
  </si>
  <si>
    <t>UKUPNO PRIHODI</t>
  </si>
  <si>
    <t>red.br.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</si>
  <si>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</si>
  <si>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</si>
  <si>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</si>
  <si>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</si>
  <si>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</si>
  <si>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</si>
  <si>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</si>
  <si>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</si>
  <si>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</si>
  <si>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</si>
  <si>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</si>
  <si>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</si>
  <si>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</si>
  <si>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</si>
  <si>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</si>
  <si>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</si>
  <si>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</si>
  <si>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</si>
  <si>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</si>
  <si>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</si>
  <si>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</si>
  <si>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</si>
  <si>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</si>
  <si>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</si>
  <si>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</si>
  <si>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</si>
  <si>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</si>
  <si>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</si>
  <si>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</si>
  <si>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</si>
  <si>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</si>
  <si>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</si>
  <si>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</si>
  <si>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</si>
  <si>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</si>
  <si>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</si>
  <si>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</si>
  <si>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</si>
  <si>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</si>
  <si>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</si>
  <si>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</si>
  <si>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</si>
  <si>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</si>
  <si>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</si>
  <si>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</si>
  <si>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</si>
  <si>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</si>
  <si>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</si>
  <si>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</si>
  <si>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</si>
  <si>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</si>
  <si>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</si>
  <si>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</si>
  <si>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</si>
  <si>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</si>
  <si>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</si>
  <si>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</si>
  <si>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</si>
  <si>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</si>
  <si>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Plaće za redovan rad</t>
  </si>
  <si>
    <t>Plaće za posebne uvjete rada</t>
  </si>
  <si>
    <t>Plaće</t>
  </si>
  <si>
    <t>Ostali rashodi za zaposlene</t>
  </si>
  <si>
    <t>Doprinosi za zapošljavanje</t>
  </si>
  <si>
    <t>Doprinosi na plaće</t>
  </si>
  <si>
    <t>Naknade troškova zaposlenima</t>
  </si>
  <si>
    <t>Naknade za prijevoz, rad na terenu i odvojeni život</t>
  </si>
  <si>
    <t>Uredski materijal i ostali materijalni rashodi</t>
  </si>
  <si>
    <t>Materijal i sirovine</t>
  </si>
  <si>
    <t>Energija</t>
  </si>
  <si>
    <t>Materijal i dijelovi za tekuće i inv.održavanje</t>
  </si>
  <si>
    <t>Sitni inventar i auto gume</t>
  </si>
  <si>
    <t>Rashodi za materijal i energiju</t>
  </si>
  <si>
    <t>Usluge telefona, pošte i prijevoza</t>
  </si>
  <si>
    <t>Usluge promidžbe i informiranja</t>
  </si>
  <si>
    <t>Komunalne usluge</t>
  </si>
  <si>
    <t>Zakupnine i najamnine</t>
  </si>
  <si>
    <t>Računalne usluge</t>
  </si>
  <si>
    <t>Rashodi za usluge</t>
  </si>
  <si>
    <t>Premije osiguranja</t>
  </si>
  <si>
    <t>Reprezentacija</t>
  </si>
  <si>
    <t>Članarine</t>
  </si>
  <si>
    <t>Ostali nespomenuti rashodi poslovanja</t>
  </si>
  <si>
    <t>Bankarske usluge i usluge platnog prometa</t>
  </si>
  <si>
    <t>Zatezne kamate</t>
  </si>
  <si>
    <t>Ostali financijski rashodi</t>
  </si>
  <si>
    <t>Plaće za prekovremeni rad</t>
  </si>
  <si>
    <t>UKUPNO 4</t>
  </si>
  <si>
    <t>UKUPNO 3</t>
  </si>
  <si>
    <t>Postrojenja i oprema</t>
  </si>
  <si>
    <t>Knjige za knjižnicu</t>
  </si>
  <si>
    <t>Knjige, umjetnička djela i ostalo</t>
  </si>
  <si>
    <t>Višegodišnji nasadi (čokoti)</t>
  </si>
  <si>
    <t>Prihodi od financijske imovine</t>
  </si>
  <si>
    <t>Prihodi ostvareni na tržištu</t>
  </si>
  <si>
    <t>Prihodi po posebnim propisima</t>
  </si>
  <si>
    <t>Prihodi za finandiranje redovne djelat.</t>
  </si>
  <si>
    <t>PRIHODI</t>
  </si>
  <si>
    <t>RASHODI</t>
  </si>
  <si>
    <t>Tekuće donacije</t>
  </si>
  <si>
    <t>Donacije od fizičkih i pravnih osoba</t>
  </si>
  <si>
    <t>Tekuće donacije u novcu</t>
  </si>
  <si>
    <t>60.</t>
  </si>
  <si>
    <t>sveukupno</t>
  </si>
  <si>
    <t>Stručno usavršavanje zaposlenika- kotizacije za seminare</t>
  </si>
  <si>
    <t>Usluge tekućeg i investicijskog održavanja</t>
  </si>
  <si>
    <t>Ostali nespomenuti financijski rashodi (terećenje cassa scont)</t>
  </si>
  <si>
    <t>ostvareno u izvještajnom razdoblju prethodne godine</t>
  </si>
  <si>
    <t>ostvareno u izvještajnom razdoblju tekuće godine</t>
  </si>
  <si>
    <t>indeks odstupanja 5/4</t>
  </si>
  <si>
    <t>Uređaji, strojevi i i oprema za ostale namjene</t>
  </si>
  <si>
    <t>Doprinosi za obvezno zdravstveno osiguranje</t>
  </si>
  <si>
    <t>Službena, radna i zaštitna odjeća i obuća</t>
  </si>
  <si>
    <t>Zdravstvene i vet. usluge</t>
  </si>
  <si>
    <t>Pristojbe i naknade</t>
  </si>
  <si>
    <t>Naknade troškova osobama izvan radnog odnosa</t>
  </si>
  <si>
    <t>61.</t>
  </si>
  <si>
    <t>62.</t>
  </si>
  <si>
    <t>63.</t>
  </si>
  <si>
    <t>Višegodišnji nasad</t>
  </si>
  <si>
    <t>Ostale usluge (grafičke usluge, registr.vozila,usl.vađ.šećerne repe i ost.)</t>
  </si>
  <si>
    <t xml:space="preserve">Uredska oprema i namještaj  </t>
  </si>
  <si>
    <t>Uređaji, strojevi i oprema</t>
  </si>
  <si>
    <t>Komunikacija oprema-telefonska centrala</t>
  </si>
  <si>
    <t>Ostali izvanredni prihodi</t>
  </si>
  <si>
    <t>Ulaganja u računalne programe</t>
  </si>
  <si>
    <t>Nematerijalna proizvedena imovina</t>
  </si>
  <si>
    <t>UKUPNO PRIHODI 6 i 7</t>
  </si>
  <si>
    <t>Predsjednik Školskog odbora:</t>
  </si>
  <si>
    <t>Elvis Novak, dipl.ing.</t>
  </si>
  <si>
    <t xml:space="preserve"> </t>
  </si>
  <si>
    <t>Ostale naknade troškova zaposlenima</t>
  </si>
  <si>
    <t>Ostali nespomenuti rashodi poslovanja (mat. zabava, stručna ekskurzija, kazalište, plivanje učenika, pokloni odl.učenicima i sl.)</t>
  </si>
  <si>
    <t>Tekuće donacije u naravi</t>
  </si>
  <si>
    <t>Oprema za održavanje i zaštitu</t>
  </si>
  <si>
    <t>Dodatna ulaganja na građ. I ostalim objektima</t>
  </si>
  <si>
    <t>64.</t>
  </si>
  <si>
    <t>65.</t>
  </si>
  <si>
    <t>66.</t>
  </si>
  <si>
    <t>Tekuće pomoći iz državnog proračuna temeljem prijenosa EU sredstava</t>
  </si>
  <si>
    <t>Pomoći iz državnog proračuna temeljem prijenosa EU sredstava</t>
  </si>
  <si>
    <t>Prihodi od nefinancisjke imovine</t>
  </si>
  <si>
    <t>Ostali prihodi od nefinancijske imovine (prodaja rashod.osn.sred.)</t>
  </si>
  <si>
    <t>Ostali izvanredni prihodi (cassa sconto)</t>
  </si>
  <si>
    <t>Tekuće pomoći proračunskim korisnicima iz proračuna koji im nije nadležan (prihodi iz državnog proračuna)</t>
  </si>
  <si>
    <t>Pomoći proračunskim korisnicima iz proračuna koji im nije nadležan</t>
  </si>
  <si>
    <t>Troškovi sudskih postupaka</t>
  </si>
  <si>
    <t>Tekuće pomoći unutar općeg proračuna (povrat sredstava za HZZ-stručno osposobljavanje)</t>
  </si>
  <si>
    <t>Pomoći unutar općeg proračuna</t>
  </si>
  <si>
    <t xml:space="preserve">Prijevozna sredstva </t>
  </si>
  <si>
    <t xml:space="preserve">SVEUKUPNO TROŠKOVI 3, 4 </t>
  </si>
  <si>
    <t>67.</t>
  </si>
  <si>
    <t>68.</t>
  </si>
  <si>
    <t>69.</t>
  </si>
  <si>
    <t>70.</t>
  </si>
  <si>
    <t>Dodatna ulaganja u vinograd (mreža, žica)</t>
  </si>
  <si>
    <t>Ostali nespomenuti prihodi (troškovi školovanja, mat.zabave, stručne ekskurzije učenika, plivanje i sl.)</t>
  </si>
  <si>
    <t>Tekuće donacije (od fizičkih osoba, udruge)</t>
  </si>
  <si>
    <t>Prihodi za financiranje rashoda poslovanja (sredstva od osnivača)</t>
  </si>
  <si>
    <t>Ostali rashodi za zaposlene (pomoći, otpremnine,jub.nagr.dar djeci)</t>
  </si>
  <si>
    <t>Intelektualne i osobne usluge (ugovori o djelu-vanjska suradnja, aut.hon.)</t>
  </si>
  <si>
    <t>Tekuće pomoći od izvanproračunskih korisnika (HZZ)</t>
  </si>
  <si>
    <t>Pomoći od izvanproračunskih korisnika</t>
  </si>
  <si>
    <t>višak/manjak prihoda prethodne godine</t>
  </si>
  <si>
    <t>Negativne tečajne razlike zbog valutne klauzule</t>
  </si>
  <si>
    <t>Instrumenti, uređaji i strojevi</t>
  </si>
  <si>
    <t>71.</t>
  </si>
  <si>
    <t>72.</t>
  </si>
  <si>
    <t>potraživanja za naknade koje se refundiraju (HZZO)</t>
  </si>
  <si>
    <t>obveze prema dobavljačima</t>
  </si>
  <si>
    <t>obveze za bolovanje na teret HZZO</t>
  </si>
  <si>
    <t>Kapitalne pomoći proračunskim korisnicima iz proračuna koji im nije nadležan  (simulator)</t>
  </si>
  <si>
    <t>Pozitivne tečajne razlike</t>
  </si>
  <si>
    <t>Zemljište</t>
  </si>
  <si>
    <t>Ostale kazne (prometni prekršaj)</t>
  </si>
  <si>
    <t>Kazne, penali i naknade štete</t>
  </si>
  <si>
    <t>73.</t>
  </si>
  <si>
    <t>74.</t>
  </si>
  <si>
    <t>Tekući prijenosi između proračunskog korisnika istog proračuna</t>
  </si>
  <si>
    <t>Prijenosi između proračunskog korisnika istog proračuna</t>
  </si>
  <si>
    <t>Tekući prijenosi između proračunskog korisnika istog proračuna temeljem prijenosa EU sredstava</t>
  </si>
  <si>
    <t>Prijevozna sredstva (kombi vozilo)</t>
  </si>
  <si>
    <t>Prihodi od prodaje zemljišta, postrojenja i opreme, kombi vozila</t>
  </si>
  <si>
    <t>Licenca (za računalni program)</t>
  </si>
  <si>
    <t>Nematerijalna imovina</t>
  </si>
  <si>
    <t>Prijevozna sredstva u cestovnom prometu (prikolica)</t>
  </si>
  <si>
    <t>potraživanje od kupaca</t>
  </si>
  <si>
    <t>Ispravak vrijednosti potraživanja od kupaca</t>
  </si>
  <si>
    <t>Potraživanja od zaposlenih za predujmove</t>
  </si>
  <si>
    <t>obveze za primljene predujmove EU- po projektima</t>
  </si>
  <si>
    <t>75.</t>
  </si>
  <si>
    <t>76.</t>
  </si>
  <si>
    <t>GODIŠNJE FINACIJSKO IZVJEŠĆE PRIHODA  I PRIMITAKA I  RASHODA  I IZDATAKA ZA 1.-12. MJ. 2018. GODINU</t>
  </si>
  <si>
    <t>Čakovec, 05.02.2019.</t>
  </si>
  <si>
    <t>izmjene i dopune plana 1.-12.2018</t>
  </si>
  <si>
    <t>Tekuće pomoći od institucija i tijela EU</t>
  </si>
  <si>
    <t>Pomoći od međunarodnih org. i inst. tijela EU</t>
  </si>
  <si>
    <t>indeks odstupanja 5/5</t>
  </si>
  <si>
    <t>Prihodi od prodaje proizvoda i roba</t>
  </si>
  <si>
    <t>Prihodi od pruženih usluga</t>
  </si>
  <si>
    <t>Pomoći temeljem prijenosa EU sredstava</t>
  </si>
  <si>
    <t>Tekuće pomoći temeljem rijenosa EU sredstava</t>
  </si>
  <si>
    <t>indeks odstupanja ostvareno /planirano</t>
  </si>
  <si>
    <t>planirano za izvještajno razdoblje (izmjene i dopune plana)</t>
  </si>
  <si>
    <t>indeks odstupanja tekuće/prošlo razdoblje</t>
  </si>
  <si>
    <t>UKUPNA POTRAŽIVANJA S 31.12.2018.</t>
  </si>
  <si>
    <t>potraživanja za predujmove  (pretplata BAT)</t>
  </si>
  <si>
    <t>potraživanja za rashode plaća, otpremnina, regres (obračun u 2018.g. a isplata u 2019. godini)</t>
  </si>
  <si>
    <t>POTRAŽIVANJA NA DAN 31.12.2018.</t>
  </si>
  <si>
    <t>STANJE OBVEZA NA DAN 31.12.2018.</t>
  </si>
  <si>
    <t>UKUPNO OBVEZE S 31.12.2018.</t>
  </si>
  <si>
    <t>obveze za plaću 12. mj. (ispl.u 1/2019.)</t>
  </si>
  <si>
    <t>obveza za doprinos za nezapošlj.invalida za 12. mj.</t>
  </si>
  <si>
    <t>obveza za pozajmicu od Međimurske županije</t>
  </si>
  <si>
    <t>FINANCIJSKI REZULTAT 1.- 12. mj. 2018.</t>
  </si>
  <si>
    <t>Financijski rezultat iz 2018. godine</t>
  </si>
  <si>
    <t>razlika prihoda nad rashodima za 1.-12. mj.</t>
  </si>
  <si>
    <t>sveukupno financijski rezultat za 1.-12. mj. 2018.  godinu</t>
  </si>
  <si>
    <t>HR1623400091116013556</t>
  </si>
  <si>
    <t>HR6123400091516040067</t>
  </si>
  <si>
    <t>HR3923400091510758037</t>
  </si>
  <si>
    <t>HR3323400091516033490</t>
  </si>
  <si>
    <t>ukupno svi žiro računi</t>
  </si>
  <si>
    <t>Stanje svih žiro računa:</t>
  </si>
  <si>
    <t>Stanje blagajne na dan 31.12.2018.</t>
  </si>
  <si>
    <t>KLASA: 402-01/19-01/6</t>
  </si>
  <si>
    <t>URBROJ: 2109-60-03-18-3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</si>
</sst>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True&quot;;&quot;True&quot;;&quot;False&quot;"/>
    <numFmt numFmtId="168" formatCode="[$¥€-2]\ #,##0.00_);[Red]\([$€-2]\ #,##0.00\)"/>
    <numFmt numFmtId="169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0"/>
      <color rgb="FF000000"/>
      <name val="Bookman Old Style"/>
      <family val="1"/>
    </font>
    <font>
      <b/>
      <i/>
      <sz val="10"/>
      <color rgb="FF000000"/>
      <name val="Bookman Old Style"/>
      <family val="1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12" xfId="0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58" fillId="33" borderId="13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wrapText="1"/>
    </xf>
    <xf numFmtId="3" fontId="58" fillId="33" borderId="12" xfId="0" applyNumberFormat="1" applyFont="1" applyFill="1" applyBorder="1" applyAlignment="1">
      <alignment horizontal="right" vertical="center" wrapText="1"/>
    </xf>
    <xf numFmtId="0" fontId="58" fillId="33" borderId="12" xfId="0" applyFont="1" applyFill="1" applyBorder="1" applyAlignment="1">
      <alignment horizontal="right" vertical="center" wrapText="1"/>
    </xf>
    <xf numFmtId="0" fontId="60" fillId="0" borderId="0" xfId="0" applyFont="1" applyAlignment="1">
      <alignment wrapText="1"/>
    </xf>
    <xf numFmtId="3" fontId="61" fillId="33" borderId="12" xfId="0" applyNumberFormat="1" applyFont="1" applyFill="1" applyBorder="1" applyAlignment="1">
      <alignment horizontal="right" vertical="center" wrapText="1"/>
    </xf>
    <xf numFmtId="0" fontId="61" fillId="0" borderId="0" xfId="0" applyFont="1" applyBorder="1" applyAlignment="1">
      <alignment vertical="center" wrapText="1"/>
    </xf>
    <xf numFmtId="3" fontId="61" fillId="0" borderId="0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right" vertical="center" wrapText="1"/>
    </xf>
    <xf numFmtId="3" fontId="61" fillId="33" borderId="0" xfId="0" applyNumberFormat="1" applyFont="1" applyFill="1" applyBorder="1" applyAlignment="1">
      <alignment horizontal="right" vertical="center" wrapText="1"/>
    </xf>
    <xf numFmtId="3" fontId="62" fillId="33" borderId="0" xfId="0" applyNumberFormat="1" applyFont="1" applyFill="1" applyBorder="1" applyAlignment="1">
      <alignment horizontal="right" vertical="center"/>
    </xf>
    <xf numFmtId="3" fontId="62" fillId="33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169" fontId="3" fillId="0" borderId="0" xfId="0" applyNumberFormat="1" applyFont="1" applyBorder="1" applyAlignment="1">
      <alignment horizontal="right" vertical="center" wrapText="1"/>
    </xf>
    <xf numFmtId="169" fontId="3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 wrapText="1"/>
    </xf>
    <xf numFmtId="169" fontId="3" fillId="0" borderId="0" xfId="0" applyNumberFormat="1" applyFont="1" applyAlignment="1">
      <alignment horizontal="right" wrapText="1"/>
    </xf>
    <xf numFmtId="169" fontId="59" fillId="0" borderId="0" xfId="0" applyNumberFormat="1" applyFont="1" applyAlignment="1">
      <alignment horizontal="right" wrapText="1"/>
    </xf>
    <xf numFmtId="169" fontId="63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3" fontId="3" fillId="32" borderId="16" xfId="0" applyNumberFormat="1" applyFont="1" applyFill="1" applyBorder="1" applyAlignment="1">
      <alignment horizontal="center" vertical="center" wrapText="1"/>
    </xf>
    <xf numFmtId="3" fontId="3" fillId="32" borderId="16" xfId="0" applyNumberFormat="1" applyFont="1" applyFill="1" applyBorder="1" applyAlignment="1">
      <alignment horizontal="right" vertical="center" wrapText="1"/>
    </xf>
    <xf numFmtId="3" fontId="3" fillId="32" borderId="16" xfId="0" applyNumberFormat="1" applyFont="1" applyFill="1" applyBorder="1" applyAlignment="1">
      <alignment vertical="center" wrapText="1"/>
    </xf>
    <xf numFmtId="169" fontId="3" fillId="32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169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/>
    </xf>
    <xf numFmtId="0" fontId="64" fillId="33" borderId="0" xfId="0" applyFont="1" applyFill="1" applyAlignment="1">
      <alignment vertical="center" wrapText="1"/>
    </xf>
    <xf numFmtId="4" fontId="64" fillId="33" borderId="0" xfId="0" applyNumberFormat="1" applyFont="1" applyFill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5" fillId="33" borderId="0" xfId="0" applyFont="1" applyFill="1" applyAlignment="1">
      <alignment vertical="center" wrapText="1"/>
    </xf>
    <xf numFmtId="4" fontId="65" fillId="33" borderId="0" xfId="0" applyNumberFormat="1" applyFont="1" applyFill="1" applyAlignment="1">
      <alignment horizontal="right" vertical="center" wrapText="1"/>
    </xf>
    <xf numFmtId="0" fontId="58" fillId="0" borderId="14" xfId="0" applyFont="1" applyBorder="1" applyAlignment="1">
      <alignment horizontal="left" vertical="center"/>
    </xf>
    <xf numFmtId="3" fontId="58" fillId="33" borderId="13" xfId="0" applyNumberFormat="1" applyFont="1" applyFill="1" applyBorder="1" applyAlignment="1">
      <alignment horizontal="left" vertical="center"/>
    </xf>
    <xf numFmtId="3" fontId="58" fillId="33" borderId="13" xfId="0" applyNumberFormat="1" applyFont="1" applyFill="1" applyBorder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3" fontId="58" fillId="33" borderId="12" xfId="0" applyNumberFormat="1" applyFont="1" applyFill="1" applyBorder="1" applyAlignment="1">
      <alignment horizontal="left" vertical="center"/>
    </xf>
    <xf numFmtId="3" fontId="58" fillId="33" borderId="12" xfId="0" applyNumberFormat="1" applyFont="1" applyFill="1" applyBorder="1" applyAlignment="1">
      <alignment horizontal="right" vertical="center"/>
    </xf>
    <xf numFmtId="3" fontId="58" fillId="33" borderId="17" xfId="0" applyNumberFormat="1" applyFont="1" applyFill="1" applyBorder="1" applyAlignment="1">
      <alignment horizontal="right" vertical="center" wrapText="1"/>
    </xf>
    <xf numFmtId="3" fontId="58" fillId="33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0" fontId="61" fillId="33" borderId="19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center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58" fillId="0" borderId="2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lan proracuna 2008-2010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120" zoomScaleNormal="120" zoomScalePageLayoutView="0" workbookViewId="0" topLeftCell="A136">
      <selection activeCell="A6" sqref="A6:IV6"/>
    </sheetView>
  </sheetViews>
  <sheetFormatPr defaultColWidth="9.140625" defaultRowHeight="12.75"/>
  <cols>
    <col min="1" max="1" width="3.7109375" style="20" customWidth="1"/>
    <col min="2" max="2" width="5.8515625" style="20" customWidth="1"/>
    <col min="3" max="3" width="42.28125" style="5" customWidth="1"/>
    <col min="4" max="4" width="14.7109375" style="3" customWidth="1"/>
    <col min="5" max="6" width="10.7109375" style="3" customWidth="1"/>
    <col min="7" max="7" width="7.00390625" style="102" customWidth="1"/>
    <col min="8" max="8" width="5.421875" style="102" customWidth="1"/>
    <col min="9" max="16384" width="9.140625" style="1" customWidth="1"/>
  </cols>
  <sheetData>
    <row r="1" spans="2:5" ht="12">
      <c r="B1" s="161" t="s">
        <v>2</v>
      </c>
      <c r="C1" s="161"/>
      <c r="D1" s="6"/>
      <c r="E1" s="6"/>
    </row>
    <row r="2" spans="2:5" ht="12">
      <c r="B2" s="162" t="s">
        <v>3</v>
      </c>
      <c r="C2" s="162"/>
      <c r="D2" s="6"/>
      <c r="E2" s="6"/>
    </row>
    <row r="3" spans="2:5" ht="12">
      <c r="B3" s="163" t="s">
        <v>200</v>
      </c>
      <c r="C3" s="163"/>
      <c r="D3" s="6"/>
      <c r="E3" s="6"/>
    </row>
    <row r="4" spans="2:6" ht="10.5" customHeight="1">
      <c r="B4" s="163" t="s">
        <v>232</v>
      </c>
      <c r="C4" s="163"/>
      <c r="D4" s="164"/>
      <c r="E4" s="164"/>
      <c r="F4" s="164"/>
    </row>
    <row r="5" spans="2:5" ht="11.25" customHeight="1">
      <c r="B5" s="163" t="s">
        <v>233</v>
      </c>
      <c r="C5" s="163"/>
      <c r="D5" s="6"/>
      <c r="E5" s="6"/>
    </row>
    <row r="6" spans="2:14" ht="17.25" customHeight="1">
      <c r="B6" s="26"/>
      <c r="C6" s="2"/>
      <c r="D6" s="6"/>
      <c r="E6" s="6"/>
      <c r="L6" s="148"/>
      <c r="M6" s="148"/>
      <c r="N6" s="149"/>
    </row>
    <row r="7" spans="1:14" ht="15" customHeight="1">
      <c r="A7" s="165" t="s">
        <v>199</v>
      </c>
      <c r="B7" s="165"/>
      <c r="C7" s="165"/>
      <c r="D7" s="165"/>
      <c r="E7" s="165"/>
      <c r="F7" s="165"/>
      <c r="G7" s="165"/>
      <c r="L7" s="148"/>
      <c r="M7" s="148"/>
      <c r="N7" s="150"/>
    </row>
    <row r="8" spans="1:7" ht="12.75" customHeight="1">
      <c r="A8" s="168" t="s">
        <v>104</v>
      </c>
      <c r="B8" s="169"/>
      <c r="C8" s="2"/>
      <c r="D8" s="6"/>
      <c r="E8" s="6"/>
      <c r="G8" s="104"/>
    </row>
    <row r="9" spans="1:8" s="100" customFormat="1" ht="39" customHeight="1">
      <c r="A9" s="50" t="s">
        <v>6</v>
      </c>
      <c r="B9" s="51" t="s">
        <v>0</v>
      </c>
      <c r="C9" s="51" t="s">
        <v>1</v>
      </c>
      <c r="D9" s="4" t="s">
        <v>114</v>
      </c>
      <c r="E9" s="52" t="s">
        <v>201</v>
      </c>
      <c r="F9" s="52" t="s">
        <v>115</v>
      </c>
      <c r="G9" s="105" t="s">
        <v>116</v>
      </c>
      <c r="H9" s="105" t="s">
        <v>204</v>
      </c>
    </row>
    <row r="10" spans="1:8" ht="12" customHeight="1">
      <c r="A10" s="9">
        <v>1</v>
      </c>
      <c r="B10" s="27">
        <v>2</v>
      </c>
      <c r="C10" s="10">
        <v>3</v>
      </c>
      <c r="D10" s="11">
        <v>4</v>
      </c>
      <c r="E10" s="12">
        <v>5</v>
      </c>
      <c r="F10" s="12">
        <v>5</v>
      </c>
      <c r="G10" s="115">
        <v>7</v>
      </c>
      <c r="H10" s="116">
        <v>8</v>
      </c>
    </row>
    <row r="11" spans="1:8" s="21" customFormat="1" ht="12">
      <c r="A11" s="45" t="s">
        <v>7</v>
      </c>
      <c r="B11" s="46">
        <v>6323</v>
      </c>
      <c r="C11" s="44" t="s">
        <v>202</v>
      </c>
      <c r="D11" s="53">
        <v>0</v>
      </c>
      <c r="E11" s="53">
        <v>400000</v>
      </c>
      <c r="F11" s="53">
        <v>400000</v>
      </c>
      <c r="G11" s="106"/>
      <c r="H11" s="106">
        <f>SUM(F11/E11*100)</f>
        <v>100</v>
      </c>
    </row>
    <row r="12" spans="1:8" s="21" customFormat="1" ht="25.5">
      <c r="A12" s="45" t="s">
        <v>8</v>
      </c>
      <c r="B12" s="31">
        <v>632</v>
      </c>
      <c r="C12" s="37" t="s">
        <v>203</v>
      </c>
      <c r="D12" s="33">
        <f>SUM(D11:D11)</f>
        <v>0</v>
      </c>
      <c r="E12" s="33">
        <f>SUM(E11:E11)</f>
        <v>400000</v>
      </c>
      <c r="F12" s="33">
        <f>SUM(F11:F11)</f>
        <v>400000</v>
      </c>
      <c r="G12" s="130"/>
      <c r="H12" s="130">
        <f aca="true" t="shared" si="0" ref="H12:H46">SUM(F12/E12*100)</f>
        <v>100</v>
      </c>
    </row>
    <row r="13" spans="1:8" s="21" customFormat="1" ht="12.75">
      <c r="A13" s="45" t="s">
        <v>9</v>
      </c>
      <c r="B13" s="23">
        <v>6341</v>
      </c>
      <c r="C13" s="18" t="s">
        <v>168</v>
      </c>
      <c r="D13" s="25">
        <v>0</v>
      </c>
      <c r="E13" s="25">
        <v>0</v>
      </c>
      <c r="F13" s="25">
        <v>0</v>
      </c>
      <c r="G13" s="106"/>
      <c r="H13" s="106">
        <v>0</v>
      </c>
    </row>
    <row r="14" spans="1:8" s="21" customFormat="1" ht="12.75">
      <c r="A14" s="45" t="s">
        <v>10</v>
      </c>
      <c r="B14" s="31">
        <v>634</v>
      </c>
      <c r="C14" s="37" t="s">
        <v>169</v>
      </c>
      <c r="D14" s="33">
        <f>SUM(D13)</f>
        <v>0</v>
      </c>
      <c r="E14" s="33">
        <f>SUM(E13)</f>
        <v>0</v>
      </c>
      <c r="F14" s="33">
        <f>SUM(F13)</f>
        <v>0</v>
      </c>
      <c r="G14" s="101">
        <f>SUM(G13)</f>
        <v>0</v>
      </c>
      <c r="H14" s="106">
        <v>0</v>
      </c>
    </row>
    <row r="15" spans="1:8" s="21" customFormat="1" ht="38.25">
      <c r="A15" s="45" t="s">
        <v>11</v>
      </c>
      <c r="B15" s="23">
        <v>6361</v>
      </c>
      <c r="C15" s="24" t="s">
        <v>151</v>
      </c>
      <c r="D15" s="25">
        <v>9581639</v>
      </c>
      <c r="E15" s="25">
        <v>9569104</v>
      </c>
      <c r="F15" s="25">
        <v>9627921</v>
      </c>
      <c r="G15" s="106">
        <f aca="true" t="shared" si="1" ref="G15:G46">SUM(F15/D15*100)</f>
        <v>100.48302800804747</v>
      </c>
      <c r="H15" s="106">
        <f t="shared" si="0"/>
        <v>100.61465524880909</v>
      </c>
    </row>
    <row r="16" spans="1:8" s="21" customFormat="1" ht="19.5" customHeight="1">
      <c r="A16" s="45" t="s">
        <v>12</v>
      </c>
      <c r="B16" s="23">
        <v>6362</v>
      </c>
      <c r="C16" s="24" t="s">
        <v>178</v>
      </c>
      <c r="D16" s="25">
        <v>105000</v>
      </c>
      <c r="E16" s="25">
        <v>465724</v>
      </c>
      <c r="F16" s="25">
        <v>465724</v>
      </c>
      <c r="G16" s="106">
        <f t="shared" si="1"/>
        <v>443.5466666666667</v>
      </c>
      <c r="H16" s="106">
        <f t="shared" si="0"/>
        <v>100</v>
      </c>
    </row>
    <row r="17" spans="1:8" s="21" customFormat="1" ht="25.5">
      <c r="A17" s="45" t="s">
        <v>13</v>
      </c>
      <c r="B17" s="31">
        <v>636</v>
      </c>
      <c r="C17" s="37" t="s">
        <v>152</v>
      </c>
      <c r="D17" s="33">
        <f>SUM(D15:D16)</f>
        <v>9686639</v>
      </c>
      <c r="E17" s="33">
        <f>SUM(E15:E16)</f>
        <v>10034828</v>
      </c>
      <c r="F17" s="33">
        <f>SUM(F15:F16)</f>
        <v>10093645</v>
      </c>
      <c r="G17" s="130">
        <f t="shared" si="1"/>
        <v>104.20172569660127</v>
      </c>
      <c r="H17" s="130">
        <f t="shared" si="0"/>
        <v>100.58612863120324</v>
      </c>
    </row>
    <row r="18" spans="1:8" s="21" customFormat="1" ht="25.5">
      <c r="A18" s="45" t="s">
        <v>14</v>
      </c>
      <c r="B18" s="23">
        <v>6381</v>
      </c>
      <c r="C18" s="24" t="s">
        <v>146</v>
      </c>
      <c r="D18" s="25">
        <v>2636609</v>
      </c>
      <c r="E18" s="25">
        <v>4093179</v>
      </c>
      <c r="F18" s="25">
        <v>4108376</v>
      </c>
      <c r="G18" s="106">
        <f t="shared" si="1"/>
        <v>155.82044967608016</v>
      </c>
      <c r="H18" s="106">
        <f t="shared" si="0"/>
        <v>100.37127621342728</v>
      </c>
    </row>
    <row r="19" spans="1:8" s="21" customFormat="1" ht="25.5">
      <c r="A19" s="45" t="s">
        <v>15</v>
      </c>
      <c r="B19" s="31">
        <v>638</v>
      </c>
      <c r="C19" s="37" t="s">
        <v>147</v>
      </c>
      <c r="D19" s="33">
        <f>SUM(D18)</f>
        <v>2636609</v>
      </c>
      <c r="E19" s="33">
        <f>SUM(E18)</f>
        <v>4093179</v>
      </c>
      <c r="F19" s="33">
        <f>SUM(F18)</f>
        <v>4108376</v>
      </c>
      <c r="G19" s="130">
        <f t="shared" si="1"/>
        <v>155.82044967608016</v>
      </c>
      <c r="H19" s="130">
        <f t="shared" si="0"/>
        <v>100.37127621342728</v>
      </c>
    </row>
    <row r="20" spans="1:8" s="21" customFormat="1" ht="25.5">
      <c r="A20" s="45" t="s">
        <v>16</v>
      </c>
      <c r="B20" s="23">
        <v>6391</v>
      </c>
      <c r="C20" s="24" t="s">
        <v>185</v>
      </c>
      <c r="D20" s="25"/>
      <c r="E20" s="25">
        <v>250878</v>
      </c>
      <c r="F20" s="25">
        <v>39628</v>
      </c>
      <c r="G20" s="106"/>
      <c r="H20" s="106">
        <f t="shared" si="0"/>
        <v>15.795725412351821</v>
      </c>
    </row>
    <row r="21" spans="1:8" s="21" customFormat="1" ht="25.5">
      <c r="A21" s="45" t="s">
        <v>17</v>
      </c>
      <c r="B21" s="23">
        <v>6393</v>
      </c>
      <c r="C21" s="24" t="s">
        <v>187</v>
      </c>
      <c r="D21" s="25"/>
      <c r="E21" s="25">
        <v>139200</v>
      </c>
      <c r="F21" s="25">
        <v>139192</v>
      </c>
      <c r="G21" s="106"/>
      <c r="H21" s="106">
        <f t="shared" si="0"/>
        <v>99.99425287356321</v>
      </c>
    </row>
    <row r="22" spans="1:8" s="21" customFormat="1" ht="25.5">
      <c r="A22" s="45" t="s">
        <v>18</v>
      </c>
      <c r="B22" s="31">
        <v>639</v>
      </c>
      <c r="C22" s="37" t="s">
        <v>186</v>
      </c>
      <c r="D22" s="33"/>
      <c r="E22" s="33">
        <f>SUM(E20:E21)</f>
        <v>390078</v>
      </c>
      <c r="F22" s="33">
        <f>SUM(F20:F21)</f>
        <v>178820</v>
      </c>
      <c r="G22" s="130"/>
      <c r="H22" s="130">
        <f t="shared" si="0"/>
        <v>45.84211362855634</v>
      </c>
    </row>
    <row r="23" spans="1:8" s="21" customFormat="1" ht="12">
      <c r="A23" s="45" t="s">
        <v>19</v>
      </c>
      <c r="B23" s="46">
        <v>6413</v>
      </c>
      <c r="C23" s="44" t="s">
        <v>4</v>
      </c>
      <c r="D23" s="54">
        <v>1775</v>
      </c>
      <c r="E23" s="54">
        <v>3360</v>
      </c>
      <c r="F23" s="54">
        <v>3260</v>
      </c>
      <c r="G23" s="106">
        <f t="shared" si="1"/>
        <v>183.66197183098592</v>
      </c>
      <c r="H23" s="106">
        <f t="shared" si="0"/>
        <v>97.02380952380952</v>
      </c>
    </row>
    <row r="24" spans="1:8" s="21" customFormat="1" ht="12">
      <c r="A24" s="45" t="s">
        <v>20</v>
      </c>
      <c r="B24" s="46">
        <v>6415</v>
      </c>
      <c r="C24" s="44" t="s">
        <v>179</v>
      </c>
      <c r="D24" s="54">
        <v>6</v>
      </c>
      <c r="E24" s="54">
        <v>0</v>
      </c>
      <c r="F24" s="54">
        <v>0</v>
      </c>
      <c r="G24" s="106">
        <f t="shared" si="1"/>
        <v>0</v>
      </c>
      <c r="H24" s="106">
        <v>0</v>
      </c>
    </row>
    <row r="25" spans="1:8" s="21" customFormat="1" ht="12.75">
      <c r="A25" s="45" t="s">
        <v>21</v>
      </c>
      <c r="B25" s="31">
        <v>641</v>
      </c>
      <c r="C25" s="37" t="s">
        <v>100</v>
      </c>
      <c r="D25" s="33">
        <f>SUM(D23:D24)</f>
        <v>1781</v>
      </c>
      <c r="E25" s="33">
        <f>SUM(E23:E24)</f>
        <v>3360</v>
      </c>
      <c r="F25" s="33">
        <f>SUM(F23:F24)</f>
        <v>3260</v>
      </c>
      <c r="G25" s="130">
        <f t="shared" si="1"/>
        <v>183.04323413812463</v>
      </c>
      <c r="H25" s="130">
        <f t="shared" si="0"/>
        <v>97.02380952380952</v>
      </c>
    </row>
    <row r="26" spans="1:8" s="21" customFormat="1" ht="25.5">
      <c r="A26" s="45" t="s">
        <v>22</v>
      </c>
      <c r="B26" s="23">
        <v>6429</v>
      </c>
      <c r="C26" s="24" t="s">
        <v>149</v>
      </c>
      <c r="D26" s="25">
        <v>0</v>
      </c>
      <c r="E26" s="25">
        <v>0</v>
      </c>
      <c r="F26" s="25">
        <v>0</v>
      </c>
      <c r="G26" s="106"/>
      <c r="H26" s="106">
        <v>0</v>
      </c>
    </row>
    <row r="27" spans="1:8" s="21" customFormat="1" ht="12.75" customHeight="1">
      <c r="A27" s="45" t="s">
        <v>23</v>
      </c>
      <c r="B27" s="31">
        <v>642</v>
      </c>
      <c r="C27" s="37" t="s">
        <v>148</v>
      </c>
      <c r="D27" s="33">
        <f>SUM(D26)</f>
        <v>0</v>
      </c>
      <c r="E27" s="33">
        <f>SUM(E26)</f>
        <v>0</v>
      </c>
      <c r="F27" s="33">
        <f>SUM(F26)</f>
        <v>0</v>
      </c>
      <c r="G27" s="106"/>
      <c r="H27" s="106">
        <v>0</v>
      </c>
    </row>
    <row r="28" spans="1:8" s="21" customFormat="1" ht="36">
      <c r="A28" s="45" t="s">
        <v>24</v>
      </c>
      <c r="B28" s="46">
        <v>6526</v>
      </c>
      <c r="C28" s="44" t="s">
        <v>163</v>
      </c>
      <c r="D28" s="53">
        <v>169344</v>
      </c>
      <c r="E28" s="53">
        <v>107500</v>
      </c>
      <c r="F28" s="53">
        <v>108798</v>
      </c>
      <c r="G28" s="106">
        <f t="shared" si="1"/>
        <v>64.24674036281179</v>
      </c>
      <c r="H28" s="106">
        <f t="shared" si="0"/>
        <v>101.20744186046511</v>
      </c>
    </row>
    <row r="29" spans="1:8" s="21" customFormat="1" ht="12.75">
      <c r="A29" s="45" t="s">
        <v>25</v>
      </c>
      <c r="B29" s="31">
        <v>652</v>
      </c>
      <c r="C29" s="37" t="s">
        <v>102</v>
      </c>
      <c r="D29" s="33">
        <f>SUM(D28)</f>
        <v>169344</v>
      </c>
      <c r="E29" s="33">
        <f>SUM(E28)</f>
        <v>107500</v>
      </c>
      <c r="F29" s="33">
        <f>SUM(F28)</f>
        <v>108798</v>
      </c>
      <c r="G29" s="130">
        <f t="shared" si="1"/>
        <v>64.24674036281179</v>
      </c>
      <c r="H29" s="130">
        <f t="shared" si="0"/>
        <v>101.20744186046511</v>
      </c>
    </row>
    <row r="30" spans="1:8" s="21" customFormat="1" ht="12.75">
      <c r="A30" s="45" t="s">
        <v>26</v>
      </c>
      <c r="B30" s="118">
        <v>6614</v>
      </c>
      <c r="C30" s="119" t="s">
        <v>205</v>
      </c>
      <c r="D30" s="117">
        <v>220242</v>
      </c>
      <c r="E30" s="117">
        <v>157967</v>
      </c>
      <c r="F30" s="120">
        <v>156223</v>
      </c>
      <c r="G30" s="130">
        <f t="shared" si="1"/>
        <v>70.93242887369348</v>
      </c>
      <c r="H30" s="130">
        <f t="shared" si="0"/>
        <v>98.89597194350719</v>
      </c>
    </row>
    <row r="31" spans="1:8" s="21" customFormat="1" ht="23.25" customHeight="1">
      <c r="A31" s="45" t="s">
        <v>27</v>
      </c>
      <c r="B31" s="121">
        <v>6615</v>
      </c>
      <c r="C31" s="122" t="s">
        <v>206</v>
      </c>
      <c r="D31" s="123">
        <v>155780</v>
      </c>
      <c r="E31" s="124">
        <v>132953</v>
      </c>
      <c r="F31" s="125">
        <v>129833</v>
      </c>
      <c r="G31" s="126">
        <f t="shared" si="1"/>
        <v>83.34381820516113</v>
      </c>
      <c r="H31" s="126">
        <f t="shared" si="0"/>
        <v>97.65330605552339</v>
      </c>
    </row>
    <row r="32" spans="1:8" s="21" customFormat="1" ht="12.75">
      <c r="A32" s="45" t="s">
        <v>28</v>
      </c>
      <c r="B32" s="31">
        <v>661</v>
      </c>
      <c r="C32" s="37" t="s">
        <v>101</v>
      </c>
      <c r="D32" s="33">
        <f>SUM(D31:D31)</f>
        <v>155780</v>
      </c>
      <c r="E32" s="33">
        <f>SUM(E31:E31)</f>
        <v>132953</v>
      </c>
      <c r="F32" s="33">
        <f>SUM(F31:F31)</f>
        <v>129833</v>
      </c>
      <c r="G32" s="130">
        <f t="shared" si="1"/>
        <v>83.34381820516113</v>
      </c>
      <c r="H32" s="130">
        <f t="shared" si="0"/>
        <v>97.65330605552339</v>
      </c>
    </row>
    <row r="33" spans="1:8" s="21" customFormat="1" ht="12.75">
      <c r="A33" s="45" t="s">
        <v>29</v>
      </c>
      <c r="B33" s="23">
        <v>6631</v>
      </c>
      <c r="C33" s="24" t="s">
        <v>164</v>
      </c>
      <c r="D33" s="25">
        <v>42242</v>
      </c>
      <c r="E33" s="25">
        <v>24610</v>
      </c>
      <c r="F33" s="25">
        <v>25639</v>
      </c>
      <c r="G33" s="106">
        <f t="shared" si="1"/>
        <v>60.69551631078074</v>
      </c>
      <c r="H33" s="106">
        <f t="shared" si="0"/>
        <v>104.18122714343762</v>
      </c>
    </row>
    <row r="34" spans="1:8" s="21" customFormat="1" ht="12.75">
      <c r="A34" s="45" t="s">
        <v>30</v>
      </c>
      <c r="B34" s="31">
        <v>663</v>
      </c>
      <c r="C34" s="37" t="s">
        <v>107</v>
      </c>
      <c r="D34" s="33">
        <f>SUM(D33)</f>
        <v>42242</v>
      </c>
      <c r="E34" s="33">
        <f>SUM(E33)</f>
        <v>24610</v>
      </c>
      <c r="F34" s="33">
        <f>SUM(F33)</f>
        <v>25639</v>
      </c>
      <c r="G34" s="130">
        <f t="shared" si="1"/>
        <v>60.69551631078074</v>
      </c>
      <c r="H34" s="130">
        <f t="shared" si="0"/>
        <v>104.18122714343762</v>
      </c>
    </row>
    <row r="35" spans="1:8" s="21" customFormat="1" ht="24">
      <c r="A35" s="45" t="s">
        <v>31</v>
      </c>
      <c r="B35" s="46">
        <v>6711</v>
      </c>
      <c r="C35" s="44" t="s">
        <v>165</v>
      </c>
      <c r="D35" s="53">
        <v>983689</v>
      </c>
      <c r="E35" s="53">
        <v>1057208</v>
      </c>
      <c r="F35" s="53">
        <v>1057876</v>
      </c>
      <c r="G35" s="106">
        <f t="shared" si="1"/>
        <v>107.54171287876555</v>
      </c>
      <c r="H35" s="106">
        <f t="shared" si="0"/>
        <v>100.0631852956088</v>
      </c>
    </row>
    <row r="36" spans="1:8" s="21" customFormat="1" ht="12.75">
      <c r="A36" s="45" t="s">
        <v>32</v>
      </c>
      <c r="B36" s="31">
        <v>671</v>
      </c>
      <c r="C36" s="37" t="s">
        <v>103</v>
      </c>
      <c r="D36" s="33">
        <f>SUM(D35)</f>
        <v>983689</v>
      </c>
      <c r="E36" s="33">
        <f>SUM(E35)</f>
        <v>1057208</v>
      </c>
      <c r="F36" s="33">
        <f>SUM(F35)</f>
        <v>1057876</v>
      </c>
      <c r="G36" s="130">
        <f t="shared" si="1"/>
        <v>107.54171287876555</v>
      </c>
      <c r="H36" s="130">
        <f t="shared" si="0"/>
        <v>100.0631852956088</v>
      </c>
    </row>
    <row r="37" spans="1:8" s="21" customFormat="1" ht="12.75">
      <c r="A37" s="45" t="s">
        <v>33</v>
      </c>
      <c r="B37" s="23">
        <v>6831</v>
      </c>
      <c r="C37" s="30" t="s">
        <v>150</v>
      </c>
      <c r="D37" s="25">
        <v>141</v>
      </c>
      <c r="E37" s="25">
        <v>0</v>
      </c>
      <c r="F37" s="25">
        <v>0</v>
      </c>
      <c r="G37" s="106">
        <f t="shared" si="1"/>
        <v>0</v>
      </c>
      <c r="H37" s="106"/>
    </row>
    <row r="38" spans="1:8" s="21" customFormat="1" ht="12.75">
      <c r="A38" s="45" t="s">
        <v>34</v>
      </c>
      <c r="B38" s="31">
        <v>683</v>
      </c>
      <c r="C38" s="32" t="s">
        <v>131</v>
      </c>
      <c r="D38" s="33">
        <f>SUM(D37)</f>
        <v>141</v>
      </c>
      <c r="E38" s="33">
        <f>SUM(E37)</f>
        <v>0</v>
      </c>
      <c r="F38" s="33">
        <f>SUM(F37)</f>
        <v>0</v>
      </c>
      <c r="G38" s="106">
        <f t="shared" si="1"/>
        <v>0</v>
      </c>
      <c r="H38" s="106"/>
    </row>
    <row r="39" spans="1:8" s="21" customFormat="1" ht="12.75">
      <c r="A39" s="45" t="s">
        <v>35</v>
      </c>
      <c r="B39" s="31">
        <v>6</v>
      </c>
      <c r="C39" s="32" t="s">
        <v>5</v>
      </c>
      <c r="D39" s="33">
        <f>SUM(D12+D14+D17+D19+D25+D27+D29+D32+D34+D36+D38)</f>
        <v>13676225</v>
      </c>
      <c r="E39" s="33">
        <f>SUM(E12+E14+E17+E19+E22+E25+E27+E29+E32+E34+E36+E38)</f>
        <v>16243716</v>
      </c>
      <c r="F39" s="33">
        <f>SUM(F12+F14+F17+F19+F22+F25+F27+F29+F32+F34+F36+F38)</f>
        <v>16106247</v>
      </c>
      <c r="G39" s="130">
        <f t="shared" si="1"/>
        <v>117.7682218594678</v>
      </c>
      <c r="H39" s="130">
        <f t="shared" si="0"/>
        <v>99.15370965609101</v>
      </c>
    </row>
    <row r="40" spans="1:8" s="21" customFormat="1" ht="12.75">
      <c r="A40" s="45" t="s">
        <v>36</v>
      </c>
      <c r="B40" s="23">
        <v>7111</v>
      </c>
      <c r="C40" s="30" t="s">
        <v>180</v>
      </c>
      <c r="D40" s="25">
        <v>2367</v>
      </c>
      <c r="E40" s="33">
        <v>0</v>
      </c>
      <c r="F40" s="33">
        <v>0</v>
      </c>
      <c r="G40" s="106"/>
      <c r="H40" s="106"/>
    </row>
    <row r="41" spans="1:8" s="21" customFormat="1" ht="12.75">
      <c r="A41" s="45" t="s">
        <v>37</v>
      </c>
      <c r="B41" s="23">
        <v>7227</v>
      </c>
      <c r="C41" s="30" t="s">
        <v>117</v>
      </c>
      <c r="D41" s="25">
        <v>11100</v>
      </c>
      <c r="E41" s="25">
        <v>300</v>
      </c>
      <c r="F41" s="25">
        <v>300</v>
      </c>
      <c r="G41" s="106"/>
      <c r="H41" s="106">
        <f t="shared" si="0"/>
        <v>100</v>
      </c>
    </row>
    <row r="42" spans="1:8" s="21" customFormat="1" ht="12.75">
      <c r="A42" s="45" t="s">
        <v>38</v>
      </c>
      <c r="B42" s="23">
        <v>7231</v>
      </c>
      <c r="C42" s="30" t="s">
        <v>188</v>
      </c>
      <c r="D42" s="25">
        <v>0</v>
      </c>
      <c r="E42" s="25">
        <v>2000</v>
      </c>
      <c r="F42" s="25">
        <v>2000</v>
      </c>
      <c r="G42" s="106"/>
      <c r="H42" s="106"/>
    </row>
    <row r="43" spans="1:8" s="21" customFormat="1" ht="25.5">
      <c r="A43" s="45" t="s">
        <v>39</v>
      </c>
      <c r="B43" s="31">
        <v>7</v>
      </c>
      <c r="C43" s="32" t="s">
        <v>189</v>
      </c>
      <c r="D43" s="33">
        <f>SUM(D40:D42)</f>
        <v>13467</v>
      </c>
      <c r="E43" s="33">
        <f>SUM(E40:E42)</f>
        <v>2300</v>
      </c>
      <c r="F43" s="33">
        <f>SUM(F40:F42)</f>
        <v>2300</v>
      </c>
      <c r="G43" s="106"/>
      <c r="H43" s="106">
        <f t="shared" si="0"/>
        <v>100</v>
      </c>
    </row>
    <row r="44" spans="1:8" s="21" customFormat="1" ht="12.75">
      <c r="A44" s="45" t="s">
        <v>40</v>
      </c>
      <c r="B44" s="31"/>
      <c r="C44" s="32" t="s">
        <v>134</v>
      </c>
      <c r="D44" s="33">
        <f>SUM(D39+D43)</f>
        <v>13689692</v>
      </c>
      <c r="E44" s="33">
        <f>SUM(E39+E43)</f>
        <v>16246016</v>
      </c>
      <c r="F44" s="33">
        <f>SUM(F39+F43)</f>
        <v>16108547</v>
      </c>
      <c r="G44" s="130">
        <f t="shared" si="1"/>
        <v>117.66917035094725</v>
      </c>
      <c r="H44" s="130">
        <f t="shared" si="0"/>
        <v>99.15382946809852</v>
      </c>
    </row>
    <row r="45" spans="1:8" s="21" customFormat="1" ht="12.75">
      <c r="A45" s="45" t="s">
        <v>41</v>
      </c>
      <c r="B45" s="31">
        <v>922</v>
      </c>
      <c r="C45" s="37" t="s">
        <v>170</v>
      </c>
      <c r="D45" s="34">
        <v>1050</v>
      </c>
      <c r="E45" s="34">
        <v>333630</v>
      </c>
      <c r="F45" s="34">
        <v>550714</v>
      </c>
      <c r="G45" s="130">
        <f t="shared" si="1"/>
        <v>52448.95238095238</v>
      </c>
      <c r="H45" s="130">
        <f t="shared" si="0"/>
        <v>165.0672901118005</v>
      </c>
    </row>
    <row r="46" spans="1:8" s="21" customFormat="1" ht="12.75">
      <c r="A46" s="45" t="s">
        <v>42</v>
      </c>
      <c r="B46" s="31"/>
      <c r="C46" s="35" t="s">
        <v>110</v>
      </c>
      <c r="D46" s="33">
        <f>SUM(D39+D43+D45)</f>
        <v>13690742</v>
      </c>
      <c r="E46" s="33">
        <f>SUM(E44:E45)</f>
        <v>16579646</v>
      </c>
      <c r="F46" s="33">
        <f>SUM(F39+F43+F45)</f>
        <v>16659261</v>
      </c>
      <c r="G46" s="130">
        <f t="shared" si="1"/>
        <v>121.68267432108502</v>
      </c>
      <c r="H46" s="130">
        <f t="shared" si="0"/>
        <v>100.48019722495884</v>
      </c>
    </row>
    <row r="47" spans="1:8" s="21" customFormat="1" ht="12.75">
      <c r="A47" s="85"/>
      <c r="B47" s="86"/>
      <c r="C47" s="87"/>
      <c r="D47" s="88"/>
      <c r="E47" s="88"/>
      <c r="F47" s="88"/>
      <c r="G47" s="107"/>
      <c r="H47" s="110"/>
    </row>
    <row r="48" spans="1:8" s="21" customFormat="1" ht="12.75">
      <c r="A48" s="85"/>
      <c r="B48" s="86"/>
      <c r="C48" s="87"/>
      <c r="D48" s="88"/>
      <c r="E48" s="88"/>
      <c r="F48" s="88"/>
      <c r="G48" s="107"/>
      <c r="H48" s="110"/>
    </row>
    <row r="49" spans="1:8" s="14" customFormat="1" ht="12.75">
      <c r="A49" s="55"/>
      <c r="B49" s="56"/>
      <c r="C49" s="57"/>
      <c r="D49" s="56"/>
      <c r="E49" s="56"/>
      <c r="F49" s="58"/>
      <c r="G49" s="108"/>
      <c r="H49" s="109"/>
    </row>
    <row r="50" spans="1:8" s="14" customFormat="1" ht="12.75">
      <c r="A50" s="166" t="s">
        <v>105</v>
      </c>
      <c r="B50" s="167"/>
      <c r="C50" s="57"/>
      <c r="D50" s="56"/>
      <c r="E50" s="56"/>
      <c r="F50" s="58"/>
      <c r="G50" s="108"/>
      <c r="H50" s="109"/>
    </row>
    <row r="51" spans="1:8" s="16" customFormat="1" ht="39.75" customHeight="1">
      <c r="A51" s="13" t="s">
        <v>6</v>
      </c>
      <c r="B51" s="13" t="s">
        <v>0</v>
      </c>
      <c r="C51" s="7" t="s">
        <v>1</v>
      </c>
      <c r="D51" s="4" t="s">
        <v>114</v>
      </c>
      <c r="E51" s="4" t="s">
        <v>210</v>
      </c>
      <c r="F51" s="52" t="s">
        <v>115</v>
      </c>
      <c r="G51" s="127" t="s">
        <v>211</v>
      </c>
      <c r="H51" s="127" t="s">
        <v>209</v>
      </c>
    </row>
    <row r="52" spans="1:8" s="16" customFormat="1" ht="11.25" customHeight="1">
      <c r="A52" s="13">
        <v>1</v>
      </c>
      <c r="B52" s="13">
        <v>2</v>
      </c>
      <c r="C52" s="7">
        <v>3</v>
      </c>
      <c r="D52" s="4">
        <v>4</v>
      </c>
      <c r="E52" s="4">
        <v>5</v>
      </c>
      <c r="F52" s="4">
        <v>6</v>
      </c>
      <c r="G52" s="128">
        <v>7</v>
      </c>
      <c r="H52" s="129">
        <v>8</v>
      </c>
    </row>
    <row r="53" spans="1:8" s="21" customFormat="1" ht="12">
      <c r="A53" s="59" t="s">
        <v>7</v>
      </c>
      <c r="B53" s="28">
        <v>3111</v>
      </c>
      <c r="C53" s="18" t="s">
        <v>66</v>
      </c>
      <c r="D53" s="17">
        <v>7197673</v>
      </c>
      <c r="E53" s="17">
        <v>7496771</v>
      </c>
      <c r="F53" s="17">
        <v>7496709</v>
      </c>
      <c r="G53" s="106">
        <f aca="true" t="shared" si="2" ref="G53:G121">SUM(F53/D53*100)</f>
        <v>104.15462052805123</v>
      </c>
      <c r="H53" s="106">
        <f>SUM(F53/E53*100)</f>
        <v>99.99917297727248</v>
      </c>
    </row>
    <row r="54" spans="1:8" s="36" customFormat="1" ht="12">
      <c r="A54" s="59" t="s">
        <v>8</v>
      </c>
      <c r="B54" s="28">
        <v>3113</v>
      </c>
      <c r="C54" s="18" t="s">
        <v>93</v>
      </c>
      <c r="D54" s="17">
        <v>158479</v>
      </c>
      <c r="E54" s="17">
        <v>255025</v>
      </c>
      <c r="F54" s="17">
        <v>255025</v>
      </c>
      <c r="G54" s="106">
        <f t="shared" si="2"/>
        <v>160.92037430826798</v>
      </c>
      <c r="H54" s="106">
        <f aca="true" t="shared" si="3" ref="H54:H117">SUM(F54/E54*100)</f>
        <v>100</v>
      </c>
    </row>
    <row r="55" spans="1:8" s="36" customFormat="1" ht="12">
      <c r="A55" s="59" t="s">
        <v>9</v>
      </c>
      <c r="B55" s="28">
        <v>3114</v>
      </c>
      <c r="C55" s="18" t="s">
        <v>67</v>
      </c>
      <c r="D55" s="17">
        <v>284317</v>
      </c>
      <c r="E55" s="17">
        <v>266320</v>
      </c>
      <c r="F55" s="17">
        <v>266317</v>
      </c>
      <c r="G55" s="106">
        <f t="shared" si="2"/>
        <v>93.66903843245392</v>
      </c>
      <c r="H55" s="106">
        <f t="shared" si="3"/>
        <v>99.99887353559627</v>
      </c>
    </row>
    <row r="56" spans="1:8" s="21" customFormat="1" ht="12.75">
      <c r="A56" s="59" t="s">
        <v>10</v>
      </c>
      <c r="B56" s="31">
        <v>311</v>
      </c>
      <c r="C56" s="37" t="s">
        <v>68</v>
      </c>
      <c r="D56" s="33">
        <f>SUM(D53:D55)</f>
        <v>7640469</v>
      </c>
      <c r="E56" s="33">
        <f>SUM(E53:E55)</f>
        <v>8018116</v>
      </c>
      <c r="F56" s="33">
        <f>SUM(F53:F55)</f>
        <v>8018051</v>
      </c>
      <c r="G56" s="130">
        <f t="shared" si="2"/>
        <v>104.94186940618435</v>
      </c>
      <c r="H56" s="130">
        <f t="shared" si="3"/>
        <v>99.9991893357492</v>
      </c>
    </row>
    <row r="57" spans="1:8" s="21" customFormat="1" ht="22.5">
      <c r="A57" s="59" t="s">
        <v>11</v>
      </c>
      <c r="B57" s="28">
        <v>3121</v>
      </c>
      <c r="C57" s="18" t="s">
        <v>166</v>
      </c>
      <c r="D57" s="17">
        <v>271484</v>
      </c>
      <c r="E57" s="17">
        <v>304940</v>
      </c>
      <c r="F57" s="17">
        <v>321090</v>
      </c>
      <c r="G57" s="106">
        <f t="shared" si="2"/>
        <v>118.27216336874365</v>
      </c>
      <c r="H57" s="106">
        <f t="shared" si="3"/>
        <v>105.29612382763823</v>
      </c>
    </row>
    <row r="58" spans="1:8" s="21" customFormat="1" ht="12.75">
      <c r="A58" s="59" t="s">
        <v>12</v>
      </c>
      <c r="B58" s="31">
        <v>312</v>
      </c>
      <c r="C58" s="37" t="s">
        <v>69</v>
      </c>
      <c r="D58" s="33">
        <f>SUM(D57)</f>
        <v>271484</v>
      </c>
      <c r="E58" s="33">
        <f>SUM(E57)</f>
        <v>304940</v>
      </c>
      <c r="F58" s="33">
        <f>SUM(F57)</f>
        <v>321090</v>
      </c>
      <c r="G58" s="106">
        <f t="shared" si="2"/>
        <v>118.27216336874365</v>
      </c>
      <c r="H58" s="106">
        <f t="shared" si="3"/>
        <v>105.29612382763823</v>
      </c>
    </row>
    <row r="59" spans="1:8" s="21" customFormat="1" ht="12">
      <c r="A59" s="59" t="s">
        <v>13</v>
      </c>
      <c r="B59" s="28">
        <v>3132</v>
      </c>
      <c r="C59" s="18" t="s">
        <v>118</v>
      </c>
      <c r="D59" s="17">
        <v>1135145</v>
      </c>
      <c r="E59" s="17">
        <v>1234245</v>
      </c>
      <c r="F59" s="17">
        <v>1199965</v>
      </c>
      <c r="G59" s="106">
        <f t="shared" si="2"/>
        <v>105.71028370824874</v>
      </c>
      <c r="H59" s="106">
        <f t="shared" si="3"/>
        <v>97.22259356934806</v>
      </c>
    </row>
    <row r="60" spans="1:8" s="21" customFormat="1" ht="12">
      <c r="A60" s="59" t="s">
        <v>14</v>
      </c>
      <c r="B60" s="28">
        <v>3133</v>
      </c>
      <c r="C60" s="18" t="s">
        <v>70</v>
      </c>
      <c r="D60" s="17">
        <v>124500</v>
      </c>
      <c r="E60" s="17">
        <v>131760</v>
      </c>
      <c r="F60" s="17">
        <v>131609</v>
      </c>
      <c r="G60" s="106">
        <f t="shared" si="2"/>
        <v>105.71004016064256</v>
      </c>
      <c r="H60" s="106">
        <f t="shared" si="3"/>
        <v>99.88539769277475</v>
      </c>
    </row>
    <row r="61" spans="1:8" s="21" customFormat="1" ht="12.75">
      <c r="A61" s="59" t="s">
        <v>15</v>
      </c>
      <c r="B61" s="31">
        <v>313</v>
      </c>
      <c r="C61" s="38" t="s">
        <v>71</v>
      </c>
      <c r="D61" s="33">
        <f>SUM(D59:D60)</f>
        <v>1259645</v>
      </c>
      <c r="E61" s="33">
        <f>SUM(E59:E60)</f>
        <v>1366005</v>
      </c>
      <c r="F61" s="33">
        <f>SUM(F59:F60)</f>
        <v>1331574</v>
      </c>
      <c r="G61" s="130">
        <f t="shared" si="2"/>
        <v>105.71025963664367</v>
      </c>
      <c r="H61" s="130">
        <f t="shared" si="3"/>
        <v>97.47943821581913</v>
      </c>
    </row>
    <row r="62" spans="1:8" s="21" customFormat="1" ht="12">
      <c r="A62" s="59" t="s">
        <v>16</v>
      </c>
      <c r="B62" s="28">
        <v>3211</v>
      </c>
      <c r="C62" s="18" t="s">
        <v>72</v>
      </c>
      <c r="D62" s="17">
        <v>619846</v>
      </c>
      <c r="E62" s="17">
        <v>552642</v>
      </c>
      <c r="F62" s="17">
        <v>545335</v>
      </c>
      <c r="G62" s="106">
        <f t="shared" si="2"/>
        <v>87.9791109404594</v>
      </c>
      <c r="H62" s="106">
        <f t="shared" si="3"/>
        <v>98.67780588518426</v>
      </c>
    </row>
    <row r="63" spans="1:8" s="21" customFormat="1" ht="14.25" customHeight="1">
      <c r="A63" s="59" t="s">
        <v>17</v>
      </c>
      <c r="B63" s="28">
        <v>3212</v>
      </c>
      <c r="C63" s="8" t="s">
        <v>73</v>
      </c>
      <c r="D63" s="17">
        <v>344837</v>
      </c>
      <c r="E63" s="17">
        <v>317366</v>
      </c>
      <c r="F63" s="17">
        <v>313073</v>
      </c>
      <c r="G63" s="106">
        <f t="shared" si="2"/>
        <v>90.7886914687229</v>
      </c>
      <c r="H63" s="106">
        <f t="shared" si="3"/>
        <v>98.64730311375509</v>
      </c>
    </row>
    <row r="64" spans="1:8" s="21" customFormat="1" ht="12">
      <c r="A64" s="59" t="s">
        <v>18</v>
      </c>
      <c r="B64" s="28">
        <v>3213</v>
      </c>
      <c r="C64" s="18" t="s">
        <v>111</v>
      </c>
      <c r="D64" s="17">
        <v>6211</v>
      </c>
      <c r="E64" s="17">
        <v>10217</v>
      </c>
      <c r="F64" s="17">
        <v>10202</v>
      </c>
      <c r="G64" s="106">
        <f t="shared" si="2"/>
        <v>164.2569634519401</v>
      </c>
      <c r="H64" s="106">
        <f t="shared" si="3"/>
        <v>99.85318586669277</v>
      </c>
    </row>
    <row r="65" spans="1:8" s="21" customFormat="1" ht="12">
      <c r="A65" s="59" t="s">
        <v>19</v>
      </c>
      <c r="B65" s="28">
        <v>3214</v>
      </c>
      <c r="C65" s="18" t="s">
        <v>138</v>
      </c>
      <c r="D65" s="17">
        <v>4692</v>
      </c>
      <c r="E65" s="17">
        <v>2650</v>
      </c>
      <c r="F65" s="17">
        <v>2614</v>
      </c>
      <c r="G65" s="106">
        <f t="shared" si="2"/>
        <v>55.71184995737425</v>
      </c>
      <c r="H65" s="106">
        <f t="shared" si="3"/>
        <v>98.64150943396226</v>
      </c>
    </row>
    <row r="66" spans="1:8" s="21" customFormat="1" ht="12.75">
      <c r="A66" s="59" t="s">
        <v>20</v>
      </c>
      <c r="B66" s="31">
        <v>321</v>
      </c>
      <c r="C66" s="37" t="s">
        <v>72</v>
      </c>
      <c r="D66" s="33">
        <f>SUM(D62:D65)</f>
        <v>975586</v>
      </c>
      <c r="E66" s="33">
        <f>SUM(E62:E65)</f>
        <v>882875</v>
      </c>
      <c r="F66" s="33">
        <f>SUM(F62:F65)</f>
        <v>871224</v>
      </c>
      <c r="G66" s="130">
        <f t="shared" si="2"/>
        <v>89.30263451915053</v>
      </c>
      <c r="H66" s="130">
        <f t="shared" si="3"/>
        <v>98.68033413563641</v>
      </c>
    </row>
    <row r="67" spans="1:8" s="21" customFormat="1" ht="12">
      <c r="A67" s="59" t="s">
        <v>21</v>
      </c>
      <c r="B67" s="28">
        <v>3221</v>
      </c>
      <c r="C67" s="18" t="s">
        <v>74</v>
      </c>
      <c r="D67" s="17">
        <v>62563</v>
      </c>
      <c r="E67" s="17">
        <v>92052</v>
      </c>
      <c r="F67" s="17">
        <v>93440</v>
      </c>
      <c r="G67" s="106">
        <f t="shared" si="2"/>
        <v>149.35345172066556</v>
      </c>
      <c r="H67" s="106">
        <f t="shared" si="3"/>
        <v>101.5078433928649</v>
      </c>
    </row>
    <row r="68" spans="1:8" s="21" customFormat="1" ht="12">
      <c r="A68" s="59" t="s">
        <v>22</v>
      </c>
      <c r="B68" s="28">
        <v>3222</v>
      </c>
      <c r="C68" s="19" t="s">
        <v>75</v>
      </c>
      <c r="D68" s="17">
        <v>146946</v>
      </c>
      <c r="E68" s="17">
        <v>153171</v>
      </c>
      <c r="F68" s="17">
        <v>157587</v>
      </c>
      <c r="G68" s="106">
        <f t="shared" si="2"/>
        <v>107.24143562941488</v>
      </c>
      <c r="H68" s="106">
        <f t="shared" si="3"/>
        <v>102.88305227490844</v>
      </c>
    </row>
    <row r="69" spans="1:8" s="21" customFormat="1" ht="12">
      <c r="A69" s="59" t="s">
        <v>23</v>
      </c>
      <c r="B69" s="28">
        <v>3223</v>
      </c>
      <c r="C69" s="19" t="s">
        <v>76</v>
      </c>
      <c r="D69" s="17">
        <v>218730</v>
      </c>
      <c r="E69" s="17">
        <v>232625</v>
      </c>
      <c r="F69" s="17">
        <v>235845</v>
      </c>
      <c r="G69" s="106">
        <f t="shared" si="2"/>
        <v>107.82471540255109</v>
      </c>
      <c r="H69" s="106">
        <f t="shared" si="3"/>
        <v>101.38420204191294</v>
      </c>
    </row>
    <row r="70" spans="1:8" s="21" customFormat="1" ht="12">
      <c r="A70" s="59" t="s">
        <v>24</v>
      </c>
      <c r="B70" s="28">
        <v>3224</v>
      </c>
      <c r="C70" s="19" t="s">
        <v>77</v>
      </c>
      <c r="D70" s="17">
        <v>21699</v>
      </c>
      <c r="E70" s="17">
        <v>28705</v>
      </c>
      <c r="F70" s="17">
        <v>29044</v>
      </c>
      <c r="G70" s="106">
        <f t="shared" si="2"/>
        <v>133.84948615143554</v>
      </c>
      <c r="H70" s="106">
        <f t="shared" si="3"/>
        <v>101.18097892353248</v>
      </c>
    </row>
    <row r="71" spans="1:8" s="21" customFormat="1" ht="12">
      <c r="A71" s="59" t="s">
        <v>25</v>
      </c>
      <c r="B71" s="28">
        <v>3225</v>
      </c>
      <c r="C71" s="19" t="s">
        <v>78</v>
      </c>
      <c r="D71" s="17">
        <v>33722</v>
      </c>
      <c r="E71" s="17">
        <v>52021</v>
      </c>
      <c r="F71" s="17">
        <v>92756</v>
      </c>
      <c r="G71" s="106">
        <f t="shared" si="2"/>
        <v>275.06079117490066</v>
      </c>
      <c r="H71" s="106">
        <f t="shared" si="3"/>
        <v>178.30491532265816</v>
      </c>
    </row>
    <row r="72" spans="1:8" s="21" customFormat="1" ht="12">
      <c r="A72" s="59" t="s">
        <v>26</v>
      </c>
      <c r="B72" s="28">
        <v>3227</v>
      </c>
      <c r="C72" s="19" t="s">
        <v>119</v>
      </c>
      <c r="D72" s="17">
        <v>1347</v>
      </c>
      <c r="E72" s="17">
        <v>3590</v>
      </c>
      <c r="F72" s="17">
        <v>3588</v>
      </c>
      <c r="G72" s="106">
        <f t="shared" si="2"/>
        <v>266.36971046770606</v>
      </c>
      <c r="H72" s="106">
        <f t="shared" si="3"/>
        <v>99.94428969359332</v>
      </c>
    </row>
    <row r="73" spans="1:8" s="21" customFormat="1" ht="12.75">
      <c r="A73" s="59" t="s">
        <v>27</v>
      </c>
      <c r="B73" s="31">
        <v>322</v>
      </c>
      <c r="C73" s="38" t="s">
        <v>79</v>
      </c>
      <c r="D73" s="33">
        <f>SUM(D67:D72)</f>
        <v>485007</v>
      </c>
      <c r="E73" s="33">
        <f>SUM(E67:E72)</f>
        <v>562164</v>
      </c>
      <c r="F73" s="33">
        <f>SUM(F67:F72)</f>
        <v>612260</v>
      </c>
      <c r="G73" s="130">
        <f t="shared" si="2"/>
        <v>126.23735327531355</v>
      </c>
      <c r="H73" s="130">
        <f t="shared" si="3"/>
        <v>108.91127855928164</v>
      </c>
    </row>
    <row r="74" spans="1:8" s="21" customFormat="1" ht="12">
      <c r="A74" s="59" t="s">
        <v>28</v>
      </c>
      <c r="B74" s="28">
        <v>3231</v>
      </c>
      <c r="C74" s="19" t="s">
        <v>80</v>
      </c>
      <c r="D74" s="17">
        <v>81100</v>
      </c>
      <c r="E74" s="17">
        <v>68100</v>
      </c>
      <c r="F74" s="17">
        <v>72838</v>
      </c>
      <c r="G74" s="106">
        <f t="shared" si="2"/>
        <v>89.81257706535142</v>
      </c>
      <c r="H74" s="106">
        <f t="shared" si="3"/>
        <v>106.95741556534509</v>
      </c>
    </row>
    <row r="75" spans="1:8" s="21" customFormat="1" ht="12">
      <c r="A75" s="59" t="s">
        <v>29</v>
      </c>
      <c r="B75" s="28">
        <v>3232</v>
      </c>
      <c r="C75" s="18" t="s">
        <v>112</v>
      </c>
      <c r="D75" s="17">
        <v>111270</v>
      </c>
      <c r="E75" s="17">
        <v>228250</v>
      </c>
      <c r="F75" s="17">
        <v>233760</v>
      </c>
      <c r="G75" s="106">
        <f t="shared" si="2"/>
        <v>210.0835804799137</v>
      </c>
      <c r="H75" s="106">
        <f t="shared" si="3"/>
        <v>102.41401971522453</v>
      </c>
    </row>
    <row r="76" spans="1:8" s="21" customFormat="1" ht="12">
      <c r="A76" s="59" t="s">
        <v>30</v>
      </c>
      <c r="B76" s="28">
        <v>3233</v>
      </c>
      <c r="C76" s="18" t="s">
        <v>81</v>
      </c>
      <c r="D76" s="17">
        <v>7375</v>
      </c>
      <c r="E76" s="17">
        <v>5750</v>
      </c>
      <c r="F76" s="17">
        <v>5750</v>
      </c>
      <c r="G76" s="106">
        <f t="shared" si="2"/>
        <v>77.96610169491525</v>
      </c>
      <c r="H76" s="106">
        <f t="shared" si="3"/>
        <v>100</v>
      </c>
    </row>
    <row r="77" spans="1:8" s="21" customFormat="1" ht="12">
      <c r="A77" s="59" t="s">
        <v>31</v>
      </c>
      <c r="B77" s="28">
        <v>3234</v>
      </c>
      <c r="C77" s="18" t="s">
        <v>82</v>
      </c>
      <c r="D77" s="17">
        <v>30876</v>
      </c>
      <c r="E77" s="17">
        <v>26540</v>
      </c>
      <c r="F77" s="17">
        <v>27402</v>
      </c>
      <c r="G77" s="106">
        <f t="shared" si="2"/>
        <v>88.74854255732608</v>
      </c>
      <c r="H77" s="106">
        <f t="shared" si="3"/>
        <v>103.24792765636775</v>
      </c>
    </row>
    <row r="78" spans="1:8" s="21" customFormat="1" ht="12">
      <c r="A78" s="59" t="s">
        <v>32</v>
      </c>
      <c r="B78" s="28">
        <v>3235</v>
      </c>
      <c r="C78" s="18" t="s">
        <v>83</v>
      </c>
      <c r="D78" s="17">
        <v>16063</v>
      </c>
      <c r="E78" s="17">
        <v>18000</v>
      </c>
      <c r="F78" s="17">
        <v>18000</v>
      </c>
      <c r="G78" s="106">
        <f t="shared" si="2"/>
        <v>112.05876859864283</v>
      </c>
      <c r="H78" s="106">
        <f t="shared" si="3"/>
        <v>100</v>
      </c>
    </row>
    <row r="79" spans="1:8" s="21" customFormat="1" ht="12">
      <c r="A79" s="59" t="s">
        <v>33</v>
      </c>
      <c r="B79" s="28">
        <v>3236</v>
      </c>
      <c r="C79" s="18" t="s">
        <v>120</v>
      </c>
      <c r="D79" s="17">
        <v>1344</v>
      </c>
      <c r="E79" s="17">
        <v>20570</v>
      </c>
      <c r="F79" s="17">
        <v>20570</v>
      </c>
      <c r="G79" s="106"/>
      <c r="H79" s="106">
        <f t="shared" si="3"/>
        <v>100</v>
      </c>
    </row>
    <row r="80" spans="1:8" s="21" customFormat="1" ht="16.5" customHeight="1">
      <c r="A80" s="59" t="s">
        <v>34</v>
      </c>
      <c r="B80" s="28">
        <v>3237</v>
      </c>
      <c r="C80" s="39" t="s">
        <v>167</v>
      </c>
      <c r="D80" s="17">
        <v>306343</v>
      </c>
      <c r="E80" s="17">
        <v>229912</v>
      </c>
      <c r="F80" s="17">
        <v>230914</v>
      </c>
      <c r="G80" s="106">
        <f t="shared" si="2"/>
        <v>75.37759961872803</v>
      </c>
      <c r="H80" s="106">
        <f t="shared" si="3"/>
        <v>100.43581892202234</v>
      </c>
    </row>
    <row r="81" spans="1:8" s="21" customFormat="1" ht="12">
      <c r="A81" s="59" t="s">
        <v>35</v>
      </c>
      <c r="B81" s="28">
        <v>3238</v>
      </c>
      <c r="C81" s="18" t="s">
        <v>84</v>
      </c>
      <c r="D81" s="17">
        <v>7911</v>
      </c>
      <c r="E81" s="17">
        <v>7380</v>
      </c>
      <c r="F81" s="17">
        <v>8531</v>
      </c>
      <c r="G81" s="106">
        <f t="shared" si="2"/>
        <v>107.83718872456075</v>
      </c>
      <c r="H81" s="106">
        <f t="shared" si="3"/>
        <v>115.59620596205961</v>
      </c>
    </row>
    <row r="82" spans="1:8" s="21" customFormat="1" ht="15.75" customHeight="1">
      <c r="A82" s="59" t="s">
        <v>36</v>
      </c>
      <c r="B82" s="28">
        <v>3239</v>
      </c>
      <c r="C82" s="8" t="s">
        <v>127</v>
      </c>
      <c r="D82" s="17">
        <v>45055</v>
      </c>
      <c r="E82" s="17">
        <v>72500</v>
      </c>
      <c r="F82" s="17">
        <v>74937</v>
      </c>
      <c r="G82" s="106">
        <f t="shared" si="2"/>
        <v>166.32338253246033</v>
      </c>
      <c r="H82" s="106">
        <f t="shared" si="3"/>
        <v>103.36137931034483</v>
      </c>
    </row>
    <row r="83" spans="1:8" s="21" customFormat="1" ht="12.75">
      <c r="A83" s="59" t="s">
        <v>37</v>
      </c>
      <c r="B83" s="31">
        <v>323</v>
      </c>
      <c r="C83" s="37" t="s">
        <v>85</v>
      </c>
      <c r="D83" s="33">
        <f>SUM(D74:D82)</f>
        <v>607337</v>
      </c>
      <c r="E83" s="33">
        <f>SUM(E74:E82)</f>
        <v>677002</v>
      </c>
      <c r="F83" s="33">
        <f>SUM(F74:F82)</f>
        <v>692702</v>
      </c>
      <c r="G83" s="130">
        <f t="shared" si="2"/>
        <v>114.05562315485471</v>
      </c>
      <c r="H83" s="130">
        <f t="shared" si="3"/>
        <v>102.31904780192673</v>
      </c>
    </row>
    <row r="84" spans="1:8" s="21" customFormat="1" ht="12">
      <c r="A84" s="59" t="s">
        <v>38</v>
      </c>
      <c r="B84" s="28">
        <v>3241</v>
      </c>
      <c r="C84" s="18" t="s">
        <v>122</v>
      </c>
      <c r="D84" s="17">
        <v>1296129</v>
      </c>
      <c r="E84" s="17">
        <v>2970926</v>
      </c>
      <c r="F84" s="17">
        <v>2995546</v>
      </c>
      <c r="G84" s="106">
        <f t="shared" si="2"/>
        <v>231.11480415915392</v>
      </c>
      <c r="H84" s="106">
        <f t="shared" si="3"/>
        <v>100.82869785380046</v>
      </c>
    </row>
    <row r="85" spans="1:8" s="21" customFormat="1" ht="12.75">
      <c r="A85" s="59" t="s">
        <v>39</v>
      </c>
      <c r="B85" s="31">
        <v>324</v>
      </c>
      <c r="C85" s="40" t="s">
        <v>122</v>
      </c>
      <c r="D85" s="33">
        <v>1296129</v>
      </c>
      <c r="E85" s="33">
        <f>SUM(E84)</f>
        <v>2970926</v>
      </c>
      <c r="F85" s="33">
        <f>SUM(F84)</f>
        <v>2995546</v>
      </c>
      <c r="G85" s="130">
        <f t="shared" si="2"/>
        <v>231.11480415915392</v>
      </c>
      <c r="H85" s="130">
        <f t="shared" si="3"/>
        <v>100.82869785380046</v>
      </c>
    </row>
    <row r="86" spans="1:8" s="41" customFormat="1" ht="12">
      <c r="A86" s="59" t="s">
        <v>41</v>
      </c>
      <c r="B86" s="28">
        <v>3292</v>
      </c>
      <c r="C86" s="18" t="s">
        <v>86</v>
      </c>
      <c r="D86" s="17">
        <v>61212</v>
      </c>
      <c r="E86" s="17">
        <v>53332</v>
      </c>
      <c r="F86" s="17">
        <v>53328</v>
      </c>
      <c r="G86" s="106">
        <f t="shared" si="2"/>
        <v>87.12017251519309</v>
      </c>
      <c r="H86" s="106">
        <f t="shared" si="3"/>
        <v>99.99249981249531</v>
      </c>
    </row>
    <row r="87" spans="1:8" s="21" customFormat="1" ht="12">
      <c r="A87" s="59" t="s">
        <v>42</v>
      </c>
      <c r="B87" s="28">
        <v>3293</v>
      </c>
      <c r="C87" s="18" t="s">
        <v>87</v>
      </c>
      <c r="D87" s="17">
        <v>5265</v>
      </c>
      <c r="E87" s="17">
        <v>7853</v>
      </c>
      <c r="F87" s="17">
        <v>7906</v>
      </c>
      <c r="G87" s="106">
        <f t="shared" si="2"/>
        <v>150.16144349477682</v>
      </c>
      <c r="H87" s="106">
        <f t="shared" si="3"/>
        <v>100.67490131160066</v>
      </c>
    </row>
    <row r="88" spans="1:8" s="41" customFormat="1" ht="12">
      <c r="A88" s="59" t="s">
        <v>43</v>
      </c>
      <c r="B88" s="28">
        <v>3294</v>
      </c>
      <c r="C88" s="18" t="s">
        <v>88</v>
      </c>
      <c r="D88" s="17">
        <v>1150</v>
      </c>
      <c r="E88" s="17">
        <v>1620</v>
      </c>
      <c r="F88" s="17">
        <v>1620</v>
      </c>
      <c r="G88" s="106">
        <f t="shared" si="2"/>
        <v>140.8695652173913</v>
      </c>
      <c r="H88" s="106">
        <f t="shared" si="3"/>
        <v>100</v>
      </c>
    </row>
    <row r="89" spans="1:8" s="41" customFormat="1" ht="12">
      <c r="A89" s="59" t="s">
        <v>44</v>
      </c>
      <c r="B89" s="28">
        <v>3295</v>
      </c>
      <c r="C89" s="18" t="s">
        <v>121</v>
      </c>
      <c r="D89" s="17">
        <v>23890</v>
      </c>
      <c r="E89" s="17">
        <v>23900</v>
      </c>
      <c r="F89" s="17">
        <v>23890</v>
      </c>
      <c r="G89" s="106">
        <f t="shared" si="2"/>
        <v>100</v>
      </c>
      <c r="H89" s="106">
        <f t="shared" si="3"/>
        <v>99.95815899581591</v>
      </c>
    </row>
    <row r="90" spans="1:8" s="41" customFormat="1" ht="12">
      <c r="A90" s="59" t="s">
        <v>45</v>
      </c>
      <c r="B90" s="28">
        <v>3296</v>
      </c>
      <c r="C90" s="18" t="s">
        <v>153</v>
      </c>
      <c r="D90" s="17"/>
      <c r="E90" s="17">
        <v>6250</v>
      </c>
      <c r="F90" s="17">
        <v>6250</v>
      </c>
      <c r="G90" s="106"/>
      <c r="H90" s="106">
        <f t="shared" si="3"/>
        <v>100</v>
      </c>
    </row>
    <row r="91" spans="1:8" s="21" customFormat="1" ht="28.5" customHeight="1">
      <c r="A91" s="59" t="s">
        <v>46</v>
      </c>
      <c r="B91" s="28">
        <v>3299</v>
      </c>
      <c r="C91" s="8" t="s">
        <v>139</v>
      </c>
      <c r="D91" s="17">
        <v>101339</v>
      </c>
      <c r="E91" s="17">
        <v>121730</v>
      </c>
      <c r="F91" s="17">
        <v>122511</v>
      </c>
      <c r="G91" s="106">
        <f t="shared" si="2"/>
        <v>120.89225273586675</v>
      </c>
      <c r="H91" s="106">
        <f t="shared" si="3"/>
        <v>100.6415838330732</v>
      </c>
    </row>
    <row r="92" spans="1:8" s="21" customFormat="1" ht="12.75">
      <c r="A92" s="59" t="s">
        <v>47</v>
      </c>
      <c r="B92" s="31">
        <v>329</v>
      </c>
      <c r="C92" s="37" t="s">
        <v>89</v>
      </c>
      <c r="D92" s="33">
        <f>SUM(D86:D91)</f>
        <v>192856</v>
      </c>
      <c r="E92" s="33">
        <f>SUM(E86:E91)</f>
        <v>214685</v>
      </c>
      <c r="F92" s="33">
        <f>SUM(F86:F91)</f>
        <v>215505</v>
      </c>
      <c r="G92" s="130">
        <f t="shared" si="2"/>
        <v>111.74399551997345</v>
      </c>
      <c r="H92" s="130">
        <f t="shared" si="3"/>
        <v>100.38195495726296</v>
      </c>
    </row>
    <row r="93" spans="1:8" s="41" customFormat="1" ht="12">
      <c r="A93" s="59" t="s">
        <v>48</v>
      </c>
      <c r="B93" s="28">
        <v>3431</v>
      </c>
      <c r="C93" s="18" t="s">
        <v>90</v>
      </c>
      <c r="D93" s="17">
        <v>8445</v>
      </c>
      <c r="E93" s="17">
        <v>7790</v>
      </c>
      <c r="F93" s="17">
        <v>8051</v>
      </c>
      <c r="G93" s="106">
        <f t="shared" si="2"/>
        <v>95.3345174659562</v>
      </c>
      <c r="H93" s="106">
        <f t="shared" si="3"/>
        <v>103.35044929396662</v>
      </c>
    </row>
    <row r="94" spans="1:8" s="41" customFormat="1" ht="12">
      <c r="A94" s="59" t="s">
        <v>49</v>
      </c>
      <c r="B94" s="28">
        <v>3432</v>
      </c>
      <c r="C94" s="18" t="s">
        <v>171</v>
      </c>
      <c r="D94" s="17">
        <v>222</v>
      </c>
      <c r="E94" s="17">
        <v>445</v>
      </c>
      <c r="F94" s="17">
        <v>175</v>
      </c>
      <c r="G94" s="106">
        <f t="shared" si="2"/>
        <v>78.82882882882883</v>
      </c>
      <c r="H94" s="106">
        <f t="shared" si="3"/>
        <v>39.325842696629216</v>
      </c>
    </row>
    <row r="95" spans="1:8" s="41" customFormat="1" ht="12">
      <c r="A95" s="59" t="s">
        <v>50</v>
      </c>
      <c r="B95" s="28">
        <v>3433</v>
      </c>
      <c r="C95" s="18" t="s">
        <v>91</v>
      </c>
      <c r="D95" s="17">
        <v>40</v>
      </c>
      <c r="E95" s="17">
        <v>530</v>
      </c>
      <c r="F95" s="17">
        <v>527</v>
      </c>
      <c r="G95" s="106">
        <v>0</v>
      </c>
      <c r="H95" s="106">
        <f t="shared" si="3"/>
        <v>99.43396226415095</v>
      </c>
    </row>
    <row r="96" spans="1:8" s="21" customFormat="1" ht="21">
      <c r="A96" s="59" t="s">
        <v>51</v>
      </c>
      <c r="B96" s="28">
        <v>3434</v>
      </c>
      <c r="C96" s="39" t="s">
        <v>113</v>
      </c>
      <c r="D96" s="17">
        <v>580</v>
      </c>
      <c r="E96" s="17"/>
      <c r="F96" s="17">
        <v>285</v>
      </c>
      <c r="G96" s="106">
        <v>0</v>
      </c>
      <c r="H96" s="106"/>
    </row>
    <row r="97" spans="1:8" s="21" customFormat="1" ht="12.75">
      <c r="A97" s="59" t="s">
        <v>52</v>
      </c>
      <c r="B97" s="31">
        <v>343</v>
      </c>
      <c r="C97" s="37" t="s">
        <v>92</v>
      </c>
      <c r="D97" s="33">
        <f>SUM(D93:D96)</f>
        <v>9287</v>
      </c>
      <c r="E97" s="33">
        <f>SUM(E93:E96)</f>
        <v>8765</v>
      </c>
      <c r="F97" s="33">
        <f>SUM(F93:F96)</f>
        <v>9038</v>
      </c>
      <c r="G97" s="130">
        <f t="shared" si="2"/>
        <v>97.31883277700011</v>
      </c>
      <c r="H97" s="130">
        <f t="shared" si="3"/>
        <v>103.11466058185968</v>
      </c>
    </row>
    <row r="98" spans="1:8" s="21" customFormat="1" ht="38.25">
      <c r="A98" s="59" t="s">
        <v>53</v>
      </c>
      <c r="B98" s="31">
        <v>3631</v>
      </c>
      <c r="C98" s="37" t="s">
        <v>154</v>
      </c>
      <c r="D98" s="33">
        <v>0</v>
      </c>
      <c r="E98" s="33"/>
      <c r="F98" s="33">
        <v>0</v>
      </c>
      <c r="G98" s="106">
        <v>0</v>
      </c>
      <c r="H98" s="106"/>
    </row>
    <row r="99" spans="1:8" s="21" customFormat="1" ht="12.75">
      <c r="A99" s="59" t="s">
        <v>54</v>
      </c>
      <c r="B99" s="31">
        <v>363</v>
      </c>
      <c r="C99" s="37" t="s">
        <v>155</v>
      </c>
      <c r="D99" s="33">
        <v>0</v>
      </c>
      <c r="E99" s="33"/>
      <c r="F99" s="33">
        <f>SUM(F98)</f>
        <v>0</v>
      </c>
      <c r="G99" s="106">
        <v>0</v>
      </c>
      <c r="H99" s="106"/>
    </row>
    <row r="100" spans="1:8" s="21" customFormat="1" ht="21" customHeight="1">
      <c r="A100" s="59" t="s">
        <v>55</v>
      </c>
      <c r="B100" s="28">
        <v>3681</v>
      </c>
      <c r="C100" s="8" t="s">
        <v>208</v>
      </c>
      <c r="D100" s="17">
        <v>0</v>
      </c>
      <c r="E100" s="17">
        <v>400000</v>
      </c>
      <c r="F100" s="17">
        <v>400000</v>
      </c>
      <c r="G100" s="106">
        <v>0</v>
      </c>
      <c r="H100" s="106">
        <f t="shared" si="3"/>
        <v>100</v>
      </c>
    </row>
    <row r="101" spans="1:8" s="21" customFormat="1" ht="21.75" customHeight="1">
      <c r="A101" s="59" t="s">
        <v>56</v>
      </c>
      <c r="B101" s="31">
        <v>368</v>
      </c>
      <c r="C101" s="37" t="s">
        <v>207</v>
      </c>
      <c r="D101" s="33">
        <f>SUM(D100:D100)</f>
        <v>0</v>
      </c>
      <c r="E101" s="33">
        <f>SUM(E100:E100)</f>
        <v>400000</v>
      </c>
      <c r="F101" s="33">
        <f>SUM(F100:F100)</f>
        <v>400000</v>
      </c>
      <c r="G101" s="130">
        <v>0</v>
      </c>
      <c r="H101" s="130">
        <f t="shared" si="3"/>
        <v>100</v>
      </c>
    </row>
    <row r="102" spans="1:8" s="21" customFormat="1" ht="12.75">
      <c r="A102" s="59" t="s">
        <v>57</v>
      </c>
      <c r="B102" s="23">
        <v>3811</v>
      </c>
      <c r="C102" s="18" t="s">
        <v>108</v>
      </c>
      <c r="D102" s="25">
        <v>7766</v>
      </c>
      <c r="E102" s="25">
        <v>1620</v>
      </c>
      <c r="F102" s="25">
        <v>1621</v>
      </c>
      <c r="G102" s="106">
        <v>0</v>
      </c>
      <c r="H102" s="106">
        <f t="shared" si="3"/>
        <v>100.06172839506173</v>
      </c>
    </row>
    <row r="103" spans="1:8" s="21" customFormat="1" ht="12.75">
      <c r="A103" s="59" t="s">
        <v>58</v>
      </c>
      <c r="B103" s="23">
        <v>3812</v>
      </c>
      <c r="C103" s="18" t="s">
        <v>140</v>
      </c>
      <c r="D103" s="25">
        <v>0</v>
      </c>
      <c r="E103" s="25"/>
      <c r="F103" s="25">
        <v>0</v>
      </c>
      <c r="G103" s="106">
        <v>0</v>
      </c>
      <c r="H103" s="106"/>
    </row>
    <row r="104" spans="1:8" s="21" customFormat="1" ht="12.75">
      <c r="A104" s="59" t="s">
        <v>59</v>
      </c>
      <c r="B104" s="31">
        <v>381</v>
      </c>
      <c r="C104" s="37" t="s">
        <v>106</v>
      </c>
      <c r="D104" s="33">
        <f>SUM(D102:D103)</f>
        <v>7766</v>
      </c>
      <c r="E104" s="33">
        <f>SUM(E102:E103)</f>
        <v>1620</v>
      </c>
      <c r="F104" s="33">
        <f>SUM(F102:F103)</f>
        <v>1621</v>
      </c>
      <c r="G104" s="130">
        <v>0</v>
      </c>
      <c r="H104" s="130">
        <f t="shared" si="3"/>
        <v>100.06172839506173</v>
      </c>
    </row>
    <row r="105" spans="1:8" s="22" customFormat="1" ht="12.75">
      <c r="A105" s="59" t="s">
        <v>60</v>
      </c>
      <c r="B105" s="23">
        <v>3835</v>
      </c>
      <c r="C105" s="24" t="s">
        <v>181</v>
      </c>
      <c r="D105" s="25">
        <v>24160</v>
      </c>
      <c r="E105" s="25"/>
      <c r="F105" s="25">
        <v>0</v>
      </c>
      <c r="G105" s="106">
        <v>0</v>
      </c>
      <c r="H105" s="106"/>
    </row>
    <row r="106" spans="1:8" s="21" customFormat="1" ht="12.75">
      <c r="A106" s="59" t="s">
        <v>61</v>
      </c>
      <c r="B106" s="31">
        <v>383</v>
      </c>
      <c r="C106" s="37" t="s">
        <v>182</v>
      </c>
      <c r="D106" s="33">
        <f>SUM(D105)</f>
        <v>24160</v>
      </c>
      <c r="E106" s="33"/>
      <c r="F106" s="33">
        <f>SUM(F105)</f>
        <v>0</v>
      </c>
      <c r="G106" s="106">
        <v>0</v>
      </c>
      <c r="H106" s="106"/>
    </row>
    <row r="107" spans="1:8" s="21" customFormat="1" ht="12.75">
      <c r="A107" s="59" t="s">
        <v>62</v>
      </c>
      <c r="B107" s="31"/>
      <c r="C107" s="37" t="s">
        <v>95</v>
      </c>
      <c r="D107" s="33">
        <f>SUM(D56+D58+D61+D66+D73+D83+D85+D92+D97+D99+D101+D104+D106)</f>
        <v>12769726</v>
      </c>
      <c r="E107" s="33">
        <f>SUM(E56+E58+E61+E66+E73+E83+E85+E92+E97+E99+E101+E104+E106)</f>
        <v>15407098</v>
      </c>
      <c r="F107" s="33">
        <f>SUM(F56+F58+F61+F66+F73+F83+F85+F92+F97+F99+F101+F104+F106)</f>
        <v>15468611</v>
      </c>
      <c r="G107" s="130">
        <f t="shared" si="2"/>
        <v>121.13502670300052</v>
      </c>
      <c r="H107" s="130">
        <f t="shared" si="3"/>
        <v>100.39925104649818</v>
      </c>
    </row>
    <row r="108" spans="1:8" s="21" customFormat="1" ht="12.75">
      <c r="A108" s="59" t="s">
        <v>63</v>
      </c>
      <c r="B108" s="23">
        <v>4123</v>
      </c>
      <c r="C108" s="24" t="s">
        <v>190</v>
      </c>
      <c r="D108" s="25"/>
      <c r="E108" s="25">
        <v>2350</v>
      </c>
      <c r="F108" s="25">
        <v>2346</v>
      </c>
      <c r="G108" s="106">
        <v>0</v>
      </c>
      <c r="H108" s="106">
        <f t="shared" si="3"/>
        <v>99.82978723404256</v>
      </c>
    </row>
    <row r="109" spans="1:8" s="47" customFormat="1" ht="12.75">
      <c r="A109" s="59" t="s">
        <v>64</v>
      </c>
      <c r="B109" s="31">
        <v>412</v>
      </c>
      <c r="C109" s="37" t="s">
        <v>191</v>
      </c>
      <c r="D109" s="33">
        <f>SUM(D108)</f>
        <v>0</v>
      </c>
      <c r="E109" s="33">
        <f>SUM(E108)</f>
        <v>2350</v>
      </c>
      <c r="F109" s="33">
        <f>SUM(F108)</f>
        <v>2346</v>
      </c>
      <c r="G109" s="130"/>
      <c r="H109" s="130">
        <f t="shared" si="3"/>
        <v>99.82978723404256</v>
      </c>
    </row>
    <row r="110" spans="1:8" s="21" customFormat="1" ht="12">
      <c r="A110" s="59" t="s">
        <v>65</v>
      </c>
      <c r="B110" s="28">
        <v>4221</v>
      </c>
      <c r="C110" s="18" t="s">
        <v>128</v>
      </c>
      <c r="D110" s="17">
        <v>56220</v>
      </c>
      <c r="E110" s="17">
        <v>69800</v>
      </c>
      <c r="F110" s="17">
        <v>69796</v>
      </c>
      <c r="G110" s="106">
        <v>0</v>
      </c>
      <c r="H110" s="106">
        <f t="shared" si="3"/>
        <v>99.99426934097421</v>
      </c>
    </row>
    <row r="111" spans="1:8" s="21" customFormat="1" ht="12">
      <c r="A111" s="59" t="s">
        <v>109</v>
      </c>
      <c r="B111" s="28">
        <v>4222</v>
      </c>
      <c r="C111" s="18" t="s">
        <v>130</v>
      </c>
      <c r="D111" s="17">
        <v>22000</v>
      </c>
      <c r="E111" s="17">
        <v>668806</v>
      </c>
      <c r="F111" s="17">
        <v>0</v>
      </c>
      <c r="G111" s="106">
        <v>0</v>
      </c>
      <c r="H111" s="106">
        <f t="shared" si="3"/>
        <v>0</v>
      </c>
    </row>
    <row r="112" spans="1:8" s="21" customFormat="1" ht="12">
      <c r="A112" s="59" t="s">
        <v>123</v>
      </c>
      <c r="B112" s="28">
        <v>4223</v>
      </c>
      <c r="C112" s="18" t="s">
        <v>141</v>
      </c>
      <c r="D112" s="17">
        <v>0</v>
      </c>
      <c r="E112" s="17"/>
      <c r="F112" s="17">
        <v>0</v>
      </c>
      <c r="G112" s="106">
        <v>0</v>
      </c>
      <c r="H112" s="106"/>
    </row>
    <row r="113" spans="1:8" s="21" customFormat="1" ht="12">
      <c r="A113" s="59" t="s">
        <v>124</v>
      </c>
      <c r="B113" s="28">
        <v>4225</v>
      </c>
      <c r="C113" s="18" t="s">
        <v>172</v>
      </c>
      <c r="D113" s="17">
        <v>46000</v>
      </c>
      <c r="E113" s="17"/>
      <c r="F113" s="17">
        <v>0</v>
      </c>
      <c r="G113" s="106"/>
      <c r="H113" s="106"/>
    </row>
    <row r="114" spans="1:8" s="21" customFormat="1" ht="15.75" customHeight="1">
      <c r="A114" s="59" t="s">
        <v>125</v>
      </c>
      <c r="B114" s="28">
        <v>4227</v>
      </c>
      <c r="C114" s="44" t="s">
        <v>129</v>
      </c>
      <c r="D114" s="17">
        <v>215241</v>
      </c>
      <c r="E114" s="17"/>
      <c r="F114" s="17">
        <v>668805</v>
      </c>
      <c r="G114" s="106">
        <f t="shared" si="2"/>
        <v>310.7237933293378</v>
      </c>
      <c r="H114" s="106"/>
    </row>
    <row r="115" spans="1:8" s="21" customFormat="1" ht="12.75">
      <c r="A115" s="59" t="s">
        <v>143</v>
      </c>
      <c r="B115" s="31">
        <v>422</v>
      </c>
      <c r="C115" s="37" t="s">
        <v>96</v>
      </c>
      <c r="D115" s="33">
        <f>SUM(D110:D114)</f>
        <v>339461</v>
      </c>
      <c r="E115" s="33">
        <f>SUM(E110:E114)</f>
        <v>738606</v>
      </c>
      <c r="F115" s="33">
        <f>SUM(F110:F114)</f>
        <v>738601</v>
      </c>
      <c r="G115" s="130">
        <f t="shared" si="2"/>
        <v>217.580517349563</v>
      </c>
      <c r="H115" s="130">
        <f t="shared" si="3"/>
        <v>99.9993230490952</v>
      </c>
    </row>
    <row r="116" spans="1:8" s="21" customFormat="1" ht="24">
      <c r="A116" s="59" t="s">
        <v>144</v>
      </c>
      <c r="B116" s="23">
        <v>4231</v>
      </c>
      <c r="C116" s="44" t="s">
        <v>192</v>
      </c>
      <c r="D116" s="25">
        <v>236784</v>
      </c>
      <c r="E116" s="25">
        <v>45000</v>
      </c>
      <c r="F116" s="25">
        <v>45000</v>
      </c>
      <c r="G116" s="106"/>
      <c r="H116" s="106">
        <f t="shared" si="3"/>
        <v>100</v>
      </c>
    </row>
    <row r="117" spans="1:8" s="21" customFormat="1" ht="12.75">
      <c r="A117" s="59" t="s">
        <v>145</v>
      </c>
      <c r="B117" s="31">
        <v>423</v>
      </c>
      <c r="C117" s="37" t="s">
        <v>156</v>
      </c>
      <c r="D117" s="33">
        <f>SUM(D116)</f>
        <v>236784</v>
      </c>
      <c r="E117" s="33">
        <f>SUM(E116)</f>
        <v>45000</v>
      </c>
      <c r="F117" s="33">
        <f>SUM(F116)</f>
        <v>45000</v>
      </c>
      <c r="G117" s="130"/>
      <c r="H117" s="130">
        <f t="shared" si="3"/>
        <v>100</v>
      </c>
    </row>
    <row r="118" spans="1:8" s="21" customFormat="1" ht="12">
      <c r="A118" s="59" t="s">
        <v>158</v>
      </c>
      <c r="B118" s="28">
        <v>4241</v>
      </c>
      <c r="C118" s="18" t="s">
        <v>97</v>
      </c>
      <c r="D118" s="17">
        <v>10990</v>
      </c>
      <c r="E118" s="17">
        <v>13107</v>
      </c>
      <c r="F118" s="17">
        <v>13125</v>
      </c>
      <c r="G118" s="106">
        <f t="shared" si="2"/>
        <v>119.4267515923567</v>
      </c>
      <c r="H118" s="106">
        <f aca="true" t="shared" si="4" ref="H118:H127">SUM(F118/E118*100)</f>
        <v>100.13733119707027</v>
      </c>
    </row>
    <row r="119" spans="1:8" s="21" customFormat="1" ht="12.75">
      <c r="A119" s="59" t="s">
        <v>159</v>
      </c>
      <c r="B119" s="31">
        <v>424</v>
      </c>
      <c r="C119" s="37" t="s">
        <v>98</v>
      </c>
      <c r="D119" s="33">
        <f>SUM(D118)</f>
        <v>10990</v>
      </c>
      <c r="E119" s="33">
        <f>SUM(E118)</f>
        <v>13107</v>
      </c>
      <c r="F119" s="33">
        <f>SUM(F118)</f>
        <v>13125</v>
      </c>
      <c r="G119" s="130">
        <f t="shared" si="2"/>
        <v>119.4267515923567</v>
      </c>
      <c r="H119" s="130">
        <f t="shared" si="4"/>
        <v>100.13733119707027</v>
      </c>
    </row>
    <row r="120" spans="1:8" s="21" customFormat="1" ht="12">
      <c r="A120" s="59" t="s">
        <v>160</v>
      </c>
      <c r="B120" s="28">
        <v>4251</v>
      </c>
      <c r="C120" s="18" t="s">
        <v>126</v>
      </c>
      <c r="D120" s="17">
        <v>1293</v>
      </c>
      <c r="E120" s="17"/>
      <c r="F120" s="17">
        <v>0</v>
      </c>
      <c r="G120" s="106">
        <f t="shared" si="2"/>
        <v>0</v>
      </c>
      <c r="H120" s="106"/>
    </row>
    <row r="121" spans="1:8" s="21" customFormat="1" ht="12.75">
      <c r="A121" s="59" t="s">
        <v>161</v>
      </c>
      <c r="B121" s="31">
        <v>425</v>
      </c>
      <c r="C121" s="37" t="s">
        <v>99</v>
      </c>
      <c r="D121" s="33">
        <f>SUM(D120)</f>
        <v>1293</v>
      </c>
      <c r="E121" s="33"/>
      <c r="F121" s="33">
        <f>SUM(F120)</f>
        <v>0</v>
      </c>
      <c r="G121" s="106">
        <f t="shared" si="2"/>
        <v>0</v>
      </c>
      <c r="H121" s="106"/>
    </row>
    <row r="122" spans="1:8" s="21" customFormat="1" ht="18.75" customHeight="1">
      <c r="A122" s="59" t="s">
        <v>173</v>
      </c>
      <c r="B122" s="28">
        <v>4262</v>
      </c>
      <c r="C122" s="18" t="s">
        <v>132</v>
      </c>
      <c r="D122" s="25">
        <v>2156</v>
      </c>
      <c r="E122" s="25"/>
      <c r="F122" s="25">
        <v>0</v>
      </c>
      <c r="G122" s="106"/>
      <c r="H122" s="106"/>
    </row>
    <row r="123" spans="1:8" s="21" customFormat="1" ht="18.75" customHeight="1">
      <c r="A123" s="59" t="s">
        <v>174</v>
      </c>
      <c r="B123" s="31">
        <v>426</v>
      </c>
      <c r="C123" s="37" t="s">
        <v>133</v>
      </c>
      <c r="D123" s="33">
        <f>SUM(D122)</f>
        <v>2156</v>
      </c>
      <c r="E123" s="33"/>
      <c r="F123" s="33">
        <f>SUM(F122)</f>
        <v>0</v>
      </c>
      <c r="G123" s="106"/>
      <c r="H123" s="106"/>
    </row>
    <row r="124" spans="1:8" s="21" customFormat="1" ht="18.75" customHeight="1">
      <c r="A124" s="59" t="s">
        <v>183</v>
      </c>
      <c r="B124" s="23">
        <v>4511</v>
      </c>
      <c r="C124" s="24" t="s">
        <v>162</v>
      </c>
      <c r="D124" s="25">
        <v>0</v>
      </c>
      <c r="E124" s="25">
        <v>241250</v>
      </c>
      <c r="F124" s="25">
        <v>241250</v>
      </c>
      <c r="G124" s="106"/>
      <c r="H124" s="106">
        <f t="shared" si="4"/>
        <v>100</v>
      </c>
    </row>
    <row r="125" spans="1:8" s="21" customFormat="1" ht="18.75" customHeight="1">
      <c r="A125" s="59" t="s">
        <v>184</v>
      </c>
      <c r="B125" s="31">
        <v>451</v>
      </c>
      <c r="C125" s="37" t="s">
        <v>142</v>
      </c>
      <c r="D125" s="33">
        <f>SUM(D124)</f>
        <v>0</v>
      </c>
      <c r="E125" s="33">
        <f>SUM(E124)</f>
        <v>241250</v>
      </c>
      <c r="F125" s="33">
        <f>SUM(F124)</f>
        <v>241250</v>
      </c>
      <c r="G125" s="130"/>
      <c r="H125" s="130">
        <f t="shared" si="4"/>
        <v>100</v>
      </c>
    </row>
    <row r="126" spans="1:8" s="22" customFormat="1" ht="12.75">
      <c r="A126" s="59" t="s">
        <v>197</v>
      </c>
      <c r="B126" s="31"/>
      <c r="C126" s="37" t="s">
        <v>94</v>
      </c>
      <c r="D126" s="33">
        <f>SUM(D109+D115+D117+D119+D121+D123+D125)</f>
        <v>590684</v>
      </c>
      <c r="E126" s="33">
        <f>SUM(E109+E115+E117+E119+E121+E123+E125)</f>
        <v>1040313</v>
      </c>
      <c r="F126" s="33">
        <f>SUM(F109+F115+F117+F119+F121+F123+F125)</f>
        <v>1040322</v>
      </c>
      <c r="G126" s="130">
        <f>SUM(F126/D126*100)</f>
        <v>176.12158108227072</v>
      </c>
      <c r="H126" s="130">
        <f t="shared" si="4"/>
        <v>100.00086512424626</v>
      </c>
    </row>
    <row r="127" spans="1:8" s="22" customFormat="1" ht="12.75">
      <c r="A127" s="59" t="s">
        <v>198</v>
      </c>
      <c r="B127" s="23"/>
      <c r="C127" s="37" t="s">
        <v>157</v>
      </c>
      <c r="D127" s="33">
        <f>SUM(D107+D126)</f>
        <v>13360410</v>
      </c>
      <c r="E127" s="33">
        <f>SUM(E107+E126)</f>
        <v>16447411</v>
      </c>
      <c r="F127" s="33">
        <f>SUM(F107+F126)</f>
        <v>16508933</v>
      </c>
      <c r="G127" s="130">
        <f>SUM(F127/D127*100)</f>
        <v>123.56606571205523</v>
      </c>
      <c r="H127" s="130">
        <f t="shared" si="4"/>
        <v>100.37405279165212</v>
      </c>
    </row>
    <row r="128" spans="1:8" s="15" customFormat="1" ht="8.25" customHeight="1">
      <c r="A128" s="60"/>
      <c r="B128" s="61"/>
      <c r="C128" s="62"/>
      <c r="D128" s="63"/>
      <c r="E128" s="63"/>
      <c r="F128" s="63"/>
      <c r="G128" s="108"/>
      <c r="H128" s="109"/>
    </row>
    <row r="129" spans="1:8" s="15" customFormat="1" ht="12.75">
      <c r="A129" s="60"/>
      <c r="B129" s="61"/>
      <c r="C129" s="62" t="s">
        <v>230</v>
      </c>
      <c r="D129" s="63"/>
      <c r="E129" s="63"/>
      <c r="F129" s="63"/>
      <c r="G129" s="108"/>
      <c r="H129" s="109"/>
    </row>
    <row r="130" spans="1:8" s="15" customFormat="1" ht="19.5" customHeight="1">
      <c r="A130" s="60"/>
      <c r="B130" s="61"/>
      <c r="C130" s="132" t="s">
        <v>225</v>
      </c>
      <c r="D130" s="133">
        <v>384595.62</v>
      </c>
      <c r="E130" s="63"/>
      <c r="F130" s="63"/>
      <c r="G130" s="108"/>
      <c r="H130" s="109"/>
    </row>
    <row r="131" spans="1:8" s="15" customFormat="1" ht="19.5" customHeight="1">
      <c r="A131" s="29"/>
      <c r="B131" s="134"/>
      <c r="C131" s="132" t="s">
        <v>226</v>
      </c>
      <c r="D131" s="133">
        <v>186196.59</v>
      </c>
      <c r="E131" s="134"/>
      <c r="F131" s="29"/>
      <c r="G131" s="111"/>
      <c r="H131" s="109"/>
    </row>
    <row r="132" spans="1:8" s="15" customFormat="1" ht="19.5" customHeight="1">
      <c r="A132" s="29"/>
      <c r="B132" s="135"/>
      <c r="C132" s="132" t="s">
        <v>227</v>
      </c>
      <c r="D132" s="133">
        <v>535592.95</v>
      </c>
      <c r="E132" s="89"/>
      <c r="F132" s="29"/>
      <c r="G132" s="111"/>
      <c r="H132" s="109"/>
    </row>
    <row r="133" spans="1:8" s="15" customFormat="1" ht="19.5" customHeight="1">
      <c r="A133" s="29"/>
      <c r="B133" s="135"/>
      <c r="C133" s="132" t="s">
        <v>228</v>
      </c>
      <c r="D133" s="133">
        <v>164927.09</v>
      </c>
      <c r="E133" s="90"/>
      <c r="F133" s="29"/>
      <c r="G133" s="111"/>
      <c r="H133" s="109"/>
    </row>
    <row r="134" spans="1:8" s="15" customFormat="1" ht="12" customHeight="1">
      <c r="A134" s="60"/>
      <c r="B134" s="136"/>
      <c r="C134" s="137" t="s">
        <v>229</v>
      </c>
      <c r="D134" s="138">
        <v>1271312.25</v>
      </c>
      <c r="E134" s="91"/>
      <c r="F134" s="64"/>
      <c r="G134" s="108"/>
      <c r="H134" s="109"/>
    </row>
    <row r="135" spans="1:8" s="15" customFormat="1" ht="6" customHeight="1">
      <c r="A135" s="60"/>
      <c r="B135" s="136"/>
      <c r="C135" s="132"/>
      <c r="D135" s="133"/>
      <c r="E135" s="91"/>
      <c r="F135" s="64"/>
      <c r="G135" s="108"/>
      <c r="H135" s="109"/>
    </row>
    <row r="136" spans="1:8" s="15" customFormat="1" ht="12" customHeight="1">
      <c r="A136" s="60"/>
      <c r="B136" s="136"/>
      <c r="C136" s="132" t="s">
        <v>231</v>
      </c>
      <c r="D136" s="133">
        <v>1030.14</v>
      </c>
      <c r="E136" s="91"/>
      <c r="F136" s="64"/>
      <c r="G136" s="108"/>
      <c r="H136" s="109"/>
    </row>
    <row r="137" spans="1:8" s="15" customFormat="1" ht="9.75" customHeight="1">
      <c r="A137" s="60"/>
      <c r="B137" s="136"/>
      <c r="C137" s="132"/>
      <c r="D137" s="133"/>
      <c r="E137" s="91"/>
      <c r="F137" s="64"/>
      <c r="G137" s="108"/>
      <c r="H137" s="109"/>
    </row>
    <row r="138" spans="1:8" s="15" customFormat="1" ht="18.75" customHeight="1" thickBot="1">
      <c r="A138" s="60"/>
      <c r="B138" s="49" t="s">
        <v>215</v>
      </c>
      <c r="C138" s="65"/>
      <c r="D138" s="65"/>
      <c r="E138" s="65"/>
      <c r="F138" s="64"/>
      <c r="G138" s="108"/>
      <c r="H138" s="109"/>
    </row>
    <row r="139" spans="1:8" s="15" customFormat="1" ht="13.5" customHeight="1" thickBot="1">
      <c r="A139" s="60"/>
      <c r="B139" s="159" t="s">
        <v>193</v>
      </c>
      <c r="C139" s="160"/>
      <c r="D139" s="66">
        <v>26275.97</v>
      </c>
      <c r="E139" s="92"/>
      <c r="F139" s="67"/>
      <c r="G139" s="112"/>
      <c r="H139" s="109"/>
    </row>
    <row r="140" spans="1:8" s="15" customFormat="1" ht="12" customHeight="1" thickBot="1">
      <c r="A140" s="60"/>
      <c r="B140" s="159" t="s">
        <v>194</v>
      </c>
      <c r="C140" s="160"/>
      <c r="D140" s="68">
        <v>-8325</v>
      </c>
      <c r="E140" s="92"/>
      <c r="F140" s="67"/>
      <c r="G140" s="112"/>
      <c r="H140" s="109"/>
    </row>
    <row r="141" spans="1:8" s="15" customFormat="1" ht="12" customHeight="1" thickBot="1">
      <c r="A141" s="60"/>
      <c r="B141" s="159" t="s">
        <v>195</v>
      </c>
      <c r="C141" s="160"/>
      <c r="D141" s="68">
        <v>0</v>
      </c>
      <c r="E141" s="92"/>
      <c r="F141" s="67"/>
      <c r="G141" s="112"/>
      <c r="H141" s="109"/>
    </row>
    <row r="142" spans="1:8" s="15" customFormat="1" ht="12" customHeight="1" thickBot="1">
      <c r="A142" s="60"/>
      <c r="B142" s="159" t="s">
        <v>175</v>
      </c>
      <c r="C142" s="160"/>
      <c r="D142" s="68">
        <v>2086.18</v>
      </c>
      <c r="E142" s="92"/>
      <c r="F142" s="67"/>
      <c r="G142" s="112"/>
      <c r="H142" s="109"/>
    </row>
    <row r="143" spans="1:8" s="15" customFormat="1" ht="20.25" customHeight="1" thickBot="1">
      <c r="A143" s="60"/>
      <c r="B143" s="159" t="s">
        <v>213</v>
      </c>
      <c r="C143" s="160"/>
      <c r="D143" s="69">
        <v>1.01</v>
      </c>
      <c r="E143" s="93"/>
      <c r="F143" s="70"/>
      <c r="G143" s="113"/>
      <c r="H143" s="109"/>
    </row>
    <row r="144" spans="1:8" s="15" customFormat="1" ht="26.25" customHeight="1" thickBot="1">
      <c r="A144" s="60"/>
      <c r="B144" s="159" t="s">
        <v>214</v>
      </c>
      <c r="C144" s="160"/>
      <c r="D144" s="68">
        <v>751392.25</v>
      </c>
      <c r="E144" s="92"/>
      <c r="F144" s="64"/>
      <c r="G144" s="108"/>
      <c r="H144" s="109"/>
    </row>
    <row r="145" spans="1:8" s="15" customFormat="1" ht="24" customHeight="1" thickBot="1">
      <c r="A145" s="60"/>
      <c r="B145" s="151" t="s">
        <v>212</v>
      </c>
      <c r="C145" s="152"/>
      <c r="D145" s="71">
        <f>SUM(D139:D144)</f>
        <v>771430.41</v>
      </c>
      <c r="E145" s="94"/>
      <c r="F145" s="64"/>
      <c r="G145" s="108"/>
      <c r="H145" s="109"/>
    </row>
    <row r="146" spans="1:8" s="15" customFormat="1" ht="15.75" customHeight="1">
      <c r="A146" s="60"/>
      <c r="B146" s="72"/>
      <c r="C146" s="72"/>
      <c r="D146" s="73"/>
      <c r="E146" s="73"/>
      <c r="F146" s="64"/>
      <c r="G146" s="108"/>
      <c r="H146" s="109"/>
    </row>
    <row r="147" spans="3:6" ht="12" customHeight="1" hidden="1">
      <c r="C147" s="43"/>
      <c r="D147" s="6"/>
      <c r="E147" s="6"/>
      <c r="F147" s="6"/>
    </row>
    <row r="148" spans="2:6" ht="15" customHeight="1" thickBot="1">
      <c r="B148" s="49" t="s">
        <v>216</v>
      </c>
      <c r="C148" s="48"/>
      <c r="D148" s="65"/>
      <c r="E148" s="65"/>
      <c r="F148" s="6"/>
    </row>
    <row r="149" spans="2:5" ht="12.75" customHeight="1" thickBot="1">
      <c r="B149" s="139" t="s">
        <v>176</v>
      </c>
      <c r="C149" s="140"/>
      <c r="D149" s="141">
        <v>273708.37</v>
      </c>
      <c r="E149" s="95"/>
    </row>
    <row r="150" spans="2:5" ht="15" thickBot="1">
      <c r="B150" s="142" t="s">
        <v>196</v>
      </c>
      <c r="C150" s="143"/>
      <c r="D150" s="144">
        <v>690082.52</v>
      </c>
      <c r="E150" s="95"/>
    </row>
    <row r="151" spans="2:5" ht="15" thickBot="1">
      <c r="B151" s="142" t="s">
        <v>177</v>
      </c>
      <c r="C151" s="143"/>
      <c r="D151" s="144">
        <v>2086.18</v>
      </c>
      <c r="E151" s="95"/>
    </row>
    <row r="152" spans="2:5" ht="15" thickBot="1">
      <c r="B152" s="156" t="s">
        <v>218</v>
      </c>
      <c r="C152" s="157"/>
      <c r="D152" s="144">
        <v>762391.23</v>
      </c>
      <c r="E152" s="95"/>
    </row>
    <row r="153" spans="2:5" ht="15" customHeight="1">
      <c r="B153" s="170" t="s">
        <v>219</v>
      </c>
      <c r="C153" s="171"/>
      <c r="D153" s="145">
        <v>2063.88</v>
      </c>
      <c r="E153" s="96"/>
    </row>
    <row r="154" spans="2:5" ht="15" customHeight="1">
      <c r="B154" s="158" t="s">
        <v>220</v>
      </c>
      <c r="C154" s="158"/>
      <c r="D154" s="146">
        <v>30000</v>
      </c>
      <c r="E154" s="96"/>
    </row>
    <row r="155" spans="1:7" ht="16.5" customHeight="1" thickBot="1">
      <c r="A155" s="1"/>
      <c r="B155" s="154" t="s">
        <v>217</v>
      </c>
      <c r="C155" s="155"/>
      <c r="D155" s="147">
        <f>SUM(D149:D154)</f>
        <v>1760332.18</v>
      </c>
      <c r="E155" s="97"/>
      <c r="F155" s="6"/>
      <c r="G155" s="103"/>
    </row>
    <row r="156" spans="1:7" ht="9.75" customHeight="1">
      <c r="A156" s="1"/>
      <c r="B156" s="74"/>
      <c r="C156" s="74"/>
      <c r="D156" s="6"/>
      <c r="E156" s="6"/>
      <c r="F156" s="6"/>
      <c r="G156" s="103"/>
    </row>
    <row r="157" spans="2:8" s="75" customFormat="1" ht="15" customHeight="1" thickBot="1">
      <c r="B157" s="77"/>
      <c r="C157" s="77" t="s">
        <v>221</v>
      </c>
      <c r="F157" s="76"/>
      <c r="G157" s="114"/>
      <c r="H157" s="114"/>
    </row>
    <row r="158" spans="2:8" s="75" customFormat="1" ht="15" customHeight="1" thickBot="1">
      <c r="B158" s="78" t="s">
        <v>7</v>
      </c>
      <c r="C158" s="79" t="s">
        <v>222</v>
      </c>
      <c r="D158" s="80">
        <v>550714</v>
      </c>
      <c r="E158" s="98"/>
      <c r="F158" s="76"/>
      <c r="G158" s="114"/>
      <c r="H158" s="114"/>
    </row>
    <row r="159" spans="2:8" s="75" customFormat="1" ht="15.75" customHeight="1" thickBot="1">
      <c r="B159" s="81" t="s">
        <v>8</v>
      </c>
      <c r="C159" s="82" t="s">
        <v>223</v>
      </c>
      <c r="D159" s="83">
        <f>-244163</f>
        <v>-244163</v>
      </c>
      <c r="E159" s="98"/>
      <c r="F159" s="76"/>
      <c r="G159" s="114"/>
      <c r="H159" s="114"/>
    </row>
    <row r="160" spans="2:8" s="75" customFormat="1" ht="15.75" customHeight="1" thickBot="1">
      <c r="B160" s="131" t="s">
        <v>9</v>
      </c>
      <c r="C160" s="42" t="s">
        <v>224</v>
      </c>
      <c r="D160" s="84">
        <f>SUM(D158:D159)</f>
        <v>306551</v>
      </c>
      <c r="E160" s="99"/>
      <c r="F160" s="76"/>
      <c r="G160" s="114"/>
      <c r="H160" s="114"/>
    </row>
    <row r="161" spans="2:8" s="75" customFormat="1" ht="9.75" customHeight="1">
      <c r="B161" s="77"/>
      <c r="F161" s="76"/>
      <c r="G161" s="114"/>
      <c r="H161" s="114"/>
    </row>
    <row r="162" spans="2:8" s="75" customFormat="1" ht="5.25" customHeight="1">
      <c r="B162" s="77"/>
      <c r="F162" s="76"/>
      <c r="G162" s="114"/>
      <c r="H162" s="114"/>
    </row>
    <row r="163" spans="1:7" ht="12" hidden="1">
      <c r="A163" s="1"/>
      <c r="C163" s="5" t="s">
        <v>137</v>
      </c>
      <c r="D163" s="153"/>
      <c r="E163" s="153"/>
      <c r="F163" s="153"/>
      <c r="G163" s="103"/>
    </row>
    <row r="164" spans="4:6" ht="12">
      <c r="D164" s="153" t="s">
        <v>135</v>
      </c>
      <c r="E164" s="153"/>
      <c r="F164" s="153"/>
    </row>
    <row r="166" spans="4:6" ht="12">
      <c r="D166" s="153" t="s">
        <v>136</v>
      </c>
      <c r="E166" s="153"/>
      <c r="F166" s="153"/>
    </row>
  </sheetData>
  <sheetProtection/>
  <mergeCells count="23">
    <mergeCell ref="D4:F4"/>
    <mergeCell ref="A7:G7"/>
    <mergeCell ref="A50:B50"/>
    <mergeCell ref="A8:B8"/>
    <mergeCell ref="B153:C153"/>
    <mergeCell ref="B143:C143"/>
    <mergeCell ref="B142:C142"/>
    <mergeCell ref="B144:C144"/>
    <mergeCell ref="B141:C141"/>
    <mergeCell ref="B140:C140"/>
    <mergeCell ref="B139:C139"/>
    <mergeCell ref="B1:C1"/>
    <mergeCell ref="B2:C2"/>
    <mergeCell ref="B3:C3"/>
    <mergeCell ref="B4:C4"/>
    <mergeCell ref="B5:C5"/>
    <mergeCell ref="B145:C145"/>
    <mergeCell ref="D164:F164"/>
    <mergeCell ref="D166:F166"/>
    <mergeCell ref="D163:F163"/>
    <mergeCell ref="B155:C155"/>
    <mergeCell ref="B152:C152"/>
    <mergeCell ref="B154:C154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</dc:creator>
  <cp:keywords/>
  <dc:description/>
  <cp:lastModifiedBy>Profesor</cp:lastModifiedBy>
  <cp:lastPrinted>2019-03-07T12:33:32Z</cp:lastPrinted>
  <dcterms:created xsi:type="dcterms:W3CDTF">2004-07-07T08:49:52Z</dcterms:created>
  <dcterms:modified xsi:type="dcterms:W3CDTF">2019-03-07T12:33:35Z</dcterms:modified>
  <cp:category/>
  <cp:version/>
  <cp:contentType/>
  <cp:contentStatus/>
</cp:coreProperties>
</file>